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X:\OBS_ETUDES\URADILO\TABLEAUX_FINAUX\"/>
    </mc:Choice>
  </mc:AlternateContent>
  <bookViews>
    <workbookView xWindow="0" yWindow="0" windowWidth="25125" windowHeight="11205"/>
  </bookViews>
  <sheets>
    <sheet name="Présentation" sheetId="11" r:id="rId1"/>
    <sheet name="Comparatifs_Loyers" sheetId="1" r:id="rId2"/>
  </sheets>
  <definedNames>
    <definedName name="_xlnm._FilterDatabase" localSheetId="1" hidden="1">Comparatifs_Loyers!$A$11:$AD$11</definedName>
    <definedName name="_xlnm.Print_Area" localSheetId="0">Présentation!$A$1:$A$45</definedName>
  </definedNames>
  <calcPr calcId="152511"/>
</workbook>
</file>

<file path=xl/calcChain.xml><?xml version="1.0" encoding="utf-8"?>
<calcChain xmlns="http://schemas.openxmlformats.org/spreadsheetml/2006/main">
  <c r="AD13" i="1" l="1"/>
  <c r="AC13" i="1" l="1"/>
  <c r="AC14" i="1"/>
  <c r="AC15" i="1"/>
  <c r="AC16" i="1"/>
  <c r="AC17" i="1"/>
  <c r="AC18" i="1"/>
  <c r="AC19" i="1"/>
  <c r="AC20" i="1"/>
  <c r="AC21" i="1"/>
  <c r="AC22" i="1"/>
  <c r="AC23" i="1"/>
  <c r="AC24" i="1"/>
  <c r="AC25" i="1"/>
  <c r="AC26" i="1"/>
  <c r="AC27" i="1"/>
  <c r="AC28" i="1"/>
  <c r="AC29" i="1"/>
  <c r="AC30" i="1"/>
  <c r="AC31" i="1"/>
  <c r="AC32" i="1"/>
  <c r="AC33" i="1"/>
  <c r="AC34" i="1"/>
  <c r="AC35" i="1"/>
  <c r="AC36" i="1"/>
  <c r="AC37" i="1"/>
  <c r="AC38" i="1"/>
  <c r="AC39" i="1"/>
  <c r="AC40" i="1"/>
  <c r="AC41" i="1"/>
  <c r="AC42" i="1"/>
  <c r="AC43" i="1"/>
  <c r="AC44" i="1"/>
  <c r="AC45" i="1"/>
  <c r="AC46" i="1"/>
  <c r="AC47" i="1"/>
  <c r="AC48" i="1"/>
  <c r="AC49" i="1"/>
  <c r="AC50" i="1"/>
  <c r="AC51" i="1"/>
  <c r="AC52" i="1"/>
  <c r="AC53" i="1"/>
  <c r="AC54" i="1"/>
  <c r="AC55" i="1"/>
  <c r="AC56" i="1"/>
  <c r="AC57" i="1"/>
  <c r="AC58" i="1"/>
  <c r="AC59" i="1"/>
  <c r="AC60" i="1"/>
  <c r="AC61" i="1"/>
  <c r="AC62" i="1"/>
  <c r="AC63" i="1"/>
  <c r="AC64" i="1"/>
  <c r="AC65" i="1"/>
  <c r="AC66" i="1"/>
  <c r="AC67" i="1"/>
  <c r="AC68" i="1"/>
  <c r="AC71" i="1"/>
  <c r="AC72" i="1"/>
  <c r="AC76" i="1"/>
  <c r="AC80" i="1"/>
  <c r="AC83" i="1"/>
  <c r="AC84" i="1"/>
  <c r="AC87" i="1"/>
  <c r="AC88" i="1"/>
  <c r="AC91" i="1"/>
  <c r="AC92" i="1"/>
  <c r="AC93" i="1"/>
  <c r="AC94" i="1"/>
  <c r="AC95" i="1"/>
  <c r="AC96" i="1"/>
  <c r="AC97" i="1"/>
  <c r="AC98" i="1"/>
  <c r="AC99" i="1"/>
  <c r="AC100" i="1"/>
  <c r="AC101" i="1"/>
  <c r="AC102" i="1"/>
  <c r="AC103" i="1"/>
  <c r="AC104" i="1"/>
  <c r="AC105" i="1"/>
  <c r="AC106" i="1"/>
  <c r="AC107" i="1"/>
  <c r="AC108" i="1"/>
  <c r="AC109" i="1"/>
  <c r="AC110" i="1"/>
  <c r="AC111" i="1"/>
  <c r="AC112" i="1"/>
  <c r="AC113" i="1"/>
  <c r="AC114" i="1"/>
  <c r="AC115" i="1"/>
  <c r="AC116" i="1"/>
  <c r="AC117" i="1"/>
  <c r="AC118" i="1"/>
  <c r="AC119" i="1"/>
  <c r="AC12" i="1"/>
  <c r="AA13" i="1"/>
  <c r="AA14" i="1"/>
  <c r="AA15" i="1"/>
  <c r="AA16" i="1"/>
  <c r="AA17" i="1"/>
  <c r="AA18" i="1"/>
  <c r="AA19" i="1"/>
  <c r="AA20" i="1"/>
  <c r="AA21" i="1"/>
  <c r="AA22" i="1"/>
  <c r="AA23" i="1"/>
  <c r="AA24" i="1"/>
  <c r="AA25" i="1"/>
  <c r="AA26" i="1"/>
  <c r="AA27" i="1"/>
  <c r="AA28" i="1"/>
  <c r="AA29" i="1"/>
  <c r="AA30" i="1"/>
  <c r="AA31" i="1"/>
  <c r="AA32" i="1"/>
  <c r="AA33" i="1"/>
  <c r="AA34" i="1"/>
  <c r="AA35" i="1"/>
  <c r="AA36" i="1"/>
  <c r="AA37" i="1"/>
  <c r="AA38" i="1"/>
  <c r="AA39" i="1"/>
  <c r="AA40" i="1"/>
  <c r="AA41" i="1"/>
  <c r="AA42" i="1"/>
  <c r="AA43" i="1"/>
  <c r="AA44" i="1"/>
  <c r="AA45" i="1"/>
  <c r="AA46" i="1"/>
  <c r="AA47" i="1"/>
  <c r="AA48" i="1"/>
  <c r="AA49" i="1"/>
  <c r="AA50" i="1"/>
  <c r="AA51" i="1"/>
  <c r="AA52" i="1"/>
  <c r="AA53" i="1"/>
  <c r="AA54" i="1"/>
  <c r="AA55" i="1"/>
  <c r="AA56" i="1"/>
  <c r="AA57" i="1"/>
  <c r="AA58" i="1"/>
  <c r="AA59" i="1"/>
  <c r="AA60" i="1"/>
  <c r="AA61" i="1"/>
  <c r="AA62" i="1"/>
  <c r="AA63" i="1"/>
  <c r="AA64" i="1"/>
  <c r="AA65" i="1"/>
  <c r="AA66" i="1"/>
  <c r="AA67" i="1"/>
  <c r="AA68" i="1"/>
  <c r="AA69" i="1"/>
  <c r="AA70" i="1"/>
  <c r="AA71" i="1"/>
  <c r="AA72" i="1"/>
  <c r="AA73" i="1"/>
  <c r="AA74" i="1"/>
  <c r="AA75" i="1"/>
  <c r="AA76" i="1"/>
  <c r="AA77" i="1"/>
  <c r="AA78" i="1"/>
  <c r="AA79" i="1"/>
  <c r="AA80" i="1"/>
  <c r="AA81" i="1"/>
  <c r="AA82" i="1"/>
  <c r="AA83" i="1"/>
  <c r="AA84" i="1"/>
  <c r="AA85" i="1"/>
  <c r="AA86" i="1"/>
  <c r="AA87" i="1"/>
  <c r="AA88" i="1"/>
  <c r="AA89" i="1"/>
  <c r="AA90" i="1"/>
  <c r="AA91" i="1"/>
  <c r="AA92" i="1"/>
  <c r="AA93" i="1"/>
  <c r="AA94" i="1"/>
  <c r="AA95" i="1"/>
  <c r="AA96" i="1"/>
  <c r="AA97" i="1"/>
  <c r="AA98" i="1"/>
  <c r="AA99" i="1"/>
  <c r="AA100" i="1"/>
  <c r="AA101" i="1"/>
  <c r="AA102" i="1"/>
  <c r="AA103" i="1"/>
  <c r="AA104" i="1"/>
  <c r="AA105" i="1"/>
  <c r="AA106" i="1"/>
  <c r="AA107" i="1"/>
  <c r="AA108" i="1"/>
  <c r="AA109" i="1"/>
  <c r="AA110" i="1"/>
  <c r="AA111" i="1"/>
  <c r="AA112" i="1"/>
  <c r="AA113" i="1"/>
  <c r="AA114" i="1"/>
  <c r="AA115" i="1"/>
  <c r="AA116" i="1"/>
  <c r="AA117" i="1"/>
  <c r="AA118" i="1"/>
  <c r="AA119" i="1"/>
  <c r="AA12" i="1"/>
  <c r="Y13" i="1"/>
  <c r="Y14" i="1"/>
  <c r="Y15" i="1"/>
  <c r="Y16" i="1"/>
  <c r="Y17" i="1"/>
  <c r="Y18" i="1"/>
  <c r="Y19" i="1"/>
  <c r="Y20" i="1"/>
  <c r="Y21" i="1"/>
  <c r="Y22" i="1"/>
  <c r="Y23" i="1"/>
  <c r="Y24" i="1"/>
  <c r="Y25" i="1"/>
  <c r="Y26" i="1"/>
  <c r="Y27" i="1"/>
  <c r="Y28" i="1"/>
  <c r="Y29" i="1"/>
  <c r="Y30" i="1"/>
  <c r="Y31" i="1"/>
  <c r="Y32" i="1"/>
  <c r="Y33" i="1"/>
  <c r="Y34" i="1"/>
  <c r="Y35" i="1"/>
  <c r="Y36" i="1"/>
  <c r="Y37" i="1"/>
  <c r="Y38" i="1"/>
  <c r="Y39" i="1"/>
  <c r="Y40" i="1"/>
  <c r="Y41" i="1"/>
  <c r="Y42" i="1"/>
  <c r="Y43" i="1"/>
  <c r="Y44" i="1"/>
  <c r="Y45" i="1"/>
  <c r="Y46" i="1"/>
  <c r="Y47" i="1"/>
  <c r="Y48" i="1"/>
  <c r="Y49" i="1"/>
  <c r="Y50" i="1"/>
  <c r="Y51" i="1"/>
  <c r="Y52" i="1"/>
  <c r="Y53" i="1"/>
  <c r="Y54" i="1"/>
  <c r="Y55" i="1"/>
  <c r="Y56" i="1"/>
  <c r="Y57" i="1"/>
  <c r="Y58" i="1"/>
  <c r="Y59" i="1"/>
  <c r="Y60" i="1"/>
  <c r="Y61" i="1"/>
  <c r="Y62" i="1"/>
  <c r="Y63" i="1"/>
  <c r="Y64" i="1"/>
  <c r="Y65" i="1"/>
  <c r="Y66" i="1"/>
  <c r="Y67" i="1"/>
  <c r="Y68" i="1"/>
  <c r="Y69" i="1"/>
  <c r="Y70" i="1"/>
  <c r="Y71" i="1"/>
  <c r="Y72" i="1"/>
  <c r="Y73" i="1"/>
  <c r="Y74" i="1"/>
  <c r="Y75" i="1"/>
  <c r="Y76" i="1"/>
  <c r="Y77" i="1"/>
  <c r="Y78" i="1"/>
  <c r="Y79" i="1"/>
  <c r="Y80" i="1"/>
  <c r="Y81" i="1"/>
  <c r="Y82" i="1"/>
  <c r="Y83" i="1"/>
  <c r="Y84" i="1"/>
  <c r="Y85" i="1"/>
  <c r="Y86" i="1"/>
  <c r="Y87" i="1"/>
  <c r="Y88" i="1"/>
  <c r="Y89" i="1"/>
  <c r="Y90" i="1"/>
  <c r="Y91" i="1"/>
  <c r="Y92" i="1"/>
  <c r="Y93" i="1"/>
  <c r="Y94" i="1"/>
  <c r="Y95" i="1"/>
  <c r="Y96" i="1"/>
  <c r="Y97" i="1"/>
  <c r="Y98" i="1"/>
  <c r="Y99" i="1"/>
  <c r="Y100" i="1"/>
  <c r="Y101" i="1"/>
  <c r="Y102" i="1"/>
  <c r="Y103" i="1"/>
  <c r="Y104" i="1"/>
  <c r="Y105" i="1"/>
  <c r="Y106" i="1"/>
  <c r="Y107" i="1"/>
  <c r="Y108" i="1"/>
  <c r="Y109" i="1"/>
  <c r="Y110" i="1"/>
  <c r="Y111" i="1"/>
  <c r="Y112" i="1"/>
  <c r="Y113" i="1"/>
  <c r="Y114" i="1"/>
  <c r="Y115" i="1"/>
  <c r="Y116" i="1"/>
  <c r="Y117" i="1"/>
  <c r="Y118" i="1"/>
  <c r="Y119" i="1"/>
  <c r="Y12" i="1"/>
  <c r="W13" i="1"/>
  <c r="W14" i="1"/>
  <c r="W15" i="1"/>
  <c r="W16" i="1"/>
  <c r="W17" i="1"/>
  <c r="W18" i="1"/>
  <c r="W19" i="1"/>
  <c r="W20" i="1"/>
  <c r="W21" i="1"/>
  <c r="W22" i="1"/>
  <c r="W23" i="1"/>
  <c r="W24" i="1"/>
  <c r="W25" i="1"/>
  <c r="W26" i="1"/>
  <c r="W27" i="1"/>
  <c r="W28" i="1"/>
  <c r="W29" i="1"/>
  <c r="W30" i="1"/>
  <c r="W31" i="1"/>
  <c r="W32" i="1"/>
  <c r="W33" i="1"/>
  <c r="W34" i="1"/>
  <c r="W35" i="1"/>
  <c r="W36" i="1"/>
  <c r="W37" i="1"/>
  <c r="W38" i="1"/>
  <c r="W39" i="1"/>
  <c r="W40" i="1"/>
  <c r="W41" i="1"/>
  <c r="W42" i="1"/>
  <c r="W43" i="1"/>
  <c r="W44" i="1"/>
  <c r="W45" i="1"/>
  <c r="W46" i="1"/>
  <c r="W47" i="1"/>
  <c r="W48" i="1"/>
  <c r="W49" i="1"/>
  <c r="W50" i="1"/>
  <c r="W51" i="1"/>
  <c r="W52" i="1"/>
  <c r="W53" i="1"/>
  <c r="W54" i="1"/>
  <c r="W55" i="1"/>
  <c r="W56" i="1"/>
  <c r="W57" i="1"/>
  <c r="W58" i="1"/>
  <c r="W59" i="1"/>
  <c r="W60" i="1"/>
  <c r="W61" i="1"/>
  <c r="W62" i="1"/>
  <c r="W63" i="1"/>
  <c r="W64" i="1"/>
  <c r="W65" i="1"/>
  <c r="W66" i="1"/>
  <c r="W67" i="1"/>
  <c r="W80" i="1"/>
  <c r="W84" i="1"/>
  <c r="W88" i="1"/>
  <c r="W92" i="1"/>
  <c r="W93" i="1"/>
  <c r="W94" i="1"/>
  <c r="W95" i="1"/>
  <c r="W96" i="1"/>
  <c r="W97" i="1"/>
  <c r="W98" i="1"/>
  <c r="W99" i="1"/>
  <c r="W100" i="1"/>
  <c r="W101" i="1"/>
  <c r="W102" i="1"/>
  <c r="W103" i="1"/>
  <c r="W104" i="1"/>
  <c r="W105" i="1"/>
  <c r="W106" i="1"/>
  <c r="W107" i="1"/>
  <c r="W108" i="1"/>
  <c r="W109" i="1"/>
  <c r="W110" i="1"/>
  <c r="W111" i="1"/>
  <c r="W112" i="1"/>
  <c r="W113" i="1"/>
  <c r="W114" i="1"/>
  <c r="W115" i="1"/>
  <c r="W116" i="1"/>
  <c r="W117" i="1"/>
  <c r="W118" i="1"/>
  <c r="W119" i="1"/>
  <c r="W12" i="1"/>
  <c r="U13" i="1"/>
  <c r="U14" i="1"/>
  <c r="U15" i="1"/>
  <c r="U16" i="1"/>
  <c r="U17" i="1"/>
  <c r="U18" i="1"/>
  <c r="U19" i="1"/>
  <c r="U20" i="1"/>
  <c r="U21" i="1"/>
  <c r="U22" i="1"/>
  <c r="U23" i="1"/>
  <c r="U24" i="1"/>
  <c r="U25" i="1"/>
  <c r="U26" i="1"/>
  <c r="U27" i="1"/>
  <c r="U28" i="1"/>
  <c r="U29" i="1"/>
  <c r="U30" i="1"/>
  <c r="U31" i="1"/>
  <c r="U32" i="1"/>
  <c r="U33" i="1"/>
  <c r="U34" i="1"/>
  <c r="U35" i="1"/>
  <c r="U36" i="1"/>
  <c r="U37" i="1"/>
  <c r="U38" i="1"/>
  <c r="U39" i="1"/>
  <c r="U40" i="1"/>
  <c r="U41" i="1"/>
  <c r="U42" i="1"/>
  <c r="U43" i="1"/>
  <c r="U44" i="1"/>
  <c r="U45" i="1"/>
  <c r="U46" i="1"/>
  <c r="U47" i="1"/>
  <c r="U48" i="1"/>
  <c r="U49" i="1"/>
  <c r="U50" i="1"/>
  <c r="U51" i="1"/>
  <c r="U52" i="1"/>
  <c r="U53" i="1"/>
  <c r="U54" i="1"/>
  <c r="U55" i="1"/>
  <c r="U56" i="1"/>
  <c r="U57" i="1"/>
  <c r="U58" i="1"/>
  <c r="U59" i="1"/>
  <c r="U60" i="1"/>
  <c r="U61" i="1"/>
  <c r="U62" i="1"/>
  <c r="U63" i="1"/>
  <c r="U64" i="1"/>
  <c r="U65" i="1"/>
  <c r="U66" i="1"/>
  <c r="U67" i="1"/>
  <c r="U68" i="1"/>
  <c r="U69" i="1"/>
  <c r="U70" i="1"/>
  <c r="U71" i="1"/>
  <c r="U72" i="1"/>
  <c r="U73" i="1"/>
  <c r="U74" i="1"/>
  <c r="U75" i="1"/>
  <c r="U76" i="1"/>
  <c r="U77" i="1"/>
  <c r="U78" i="1"/>
  <c r="U79" i="1"/>
  <c r="U80" i="1"/>
  <c r="U81" i="1"/>
  <c r="U82" i="1"/>
  <c r="U83" i="1"/>
  <c r="U84" i="1"/>
  <c r="U85" i="1"/>
  <c r="U86" i="1"/>
  <c r="U87" i="1"/>
  <c r="U88" i="1"/>
  <c r="U89" i="1"/>
  <c r="U90" i="1"/>
  <c r="U91" i="1"/>
  <c r="U92" i="1"/>
  <c r="U93" i="1"/>
  <c r="U94" i="1"/>
  <c r="U95" i="1"/>
  <c r="U96" i="1"/>
  <c r="U97" i="1"/>
  <c r="U98" i="1"/>
  <c r="U99" i="1"/>
  <c r="U100" i="1"/>
  <c r="U101" i="1"/>
  <c r="U102" i="1"/>
  <c r="U103" i="1"/>
  <c r="U104" i="1"/>
  <c r="U105" i="1"/>
  <c r="U106" i="1"/>
  <c r="U107" i="1"/>
  <c r="U108" i="1"/>
  <c r="U109" i="1"/>
  <c r="U110" i="1"/>
  <c r="U111" i="1"/>
  <c r="U112" i="1"/>
  <c r="U113" i="1"/>
  <c r="U114" i="1"/>
  <c r="U115" i="1"/>
  <c r="U116" i="1"/>
  <c r="U117" i="1"/>
  <c r="U118" i="1"/>
  <c r="U119" i="1"/>
  <c r="U12" i="1"/>
  <c r="V12" i="1"/>
  <c r="Q14" i="1" l="1"/>
  <c r="R14" i="1"/>
  <c r="Q15" i="1"/>
  <c r="R15" i="1"/>
  <c r="Q16" i="1"/>
  <c r="R16" i="1"/>
  <c r="Q17" i="1"/>
  <c r="R17" i="1"/>
  <c r="Q18" i="1"/>
  <c r="R18" i="1"/>
  <c r="Q19" i="1"/>
  <c r="R19" i="1"/>
  <c r="Q20" i="1"/>
  <c r="R20" i="1"/>
  <c r="Q21" i="1"/>
  <c r="R21" i="1"/>
  <c r="Q22" i="1"/>
  <c r="R22" i="1"/>
  <c r="Q23" i="1"/>
  <c r="R23" i="1"/>
  <c r="Q24" i="1"/>
  <c r="R24" i="1"/>
  <c r="Q25" i="1"/>
  <c r="R25" i="1"/>
  <c r="Q26" i="1"/>
  <c r="R26" i="1"/>
  <c r="Q27" i="1"/>
  <c r="R27" i="1"/>
  <c r="Q28" i="1"/>
  <c r="R28" i="1"/>
  <c r="Q29" i="1"/>
  <c r="R29" i="1"/>
  <c r="Q30" i="1"/>
  <c r="R30" i="1"/>
  <c r="Q31" i="1"/>
  <c r="R31" i="1"/>
  <c r="Q32" i="1"/>
  <c r="R32" i="1"/>
  <c r="Q33" i="1"/>
  <c r="R33" i="1"/>
  <c r="Q34" i="1"/>
  <c r="R34" i="1"/>
  <c r="Q35" i="1"/>
  <c r="R35" i="1"/>
  <c r="Q36" i="1"/>
  <c r="R36" i="1"/>
  <c r="Q37" i="1"/>
  <c r="R37" i="1"/>
  <c r="Q38" i="1"/>
  <c r="R38" i="1"/>
  <c r="Q39" i="1"/>
  <c r="R39" i="1"/>
  <c r="Q40" i="1"/>
  <c r="R40" i="1"/>
  <c r="Q41" i="1"/>
  <c r="R41" i="1"/>
  <c r="Q42" i="1"/>
  <c r="R42" i="1"/>
  <c r="Q43" i="1"/>
  <c r="R43" i="1"/>
  <c r="Q44" i="1"/>
  <c r="R44" i="1"/>
  <c r="Q45" i="1"/>
  <c r="R45" i="1"/>
  <c r="Q46" i="1"/>
  <c r="R46" i="1"/>
  <c r="Q47" i="1"/>
  <c r="R47" i="1"/>
  <c r="Q48" i="1"/>
  <c r="R48" i="1"/>
  <c r="Q49" i="1"/>
  <c r="R49" i="1"/>
  <c r="Q50" i="1"/>
  <c r="R50" i="1"/>
  <c r="Q51" i="1"/>
  <c r="R51" i="1"/>
  <c r="Q52" i="1"/>
  <c r="R52" i="1"/>
  <c r="Q53" i="1"/>
  <c r="R53" i="1"/>
  <c r="Q54" i="1"/>
  <c r="R54" i="1"/>
  <c r="Q55" i="1"/>
  <c r="R55" i="1"/>
  <c r="Q56" i="1"/>
  <c r="R56" i="1"/>
  <c r="Q57" i="1"/>
  <c r="R57" i="1"/>
  <c r="Q58" i="1"/>
  <c r="R58" i="1"/>
  <c r="Q59" i="1"/>
  <c r="R59" i="1"/>
  <c r="Q60" i="1"/>
  <c r="R60" i="1"/>
  <c r="Q61" i="1"/>
  <c r="R61" i="1"/>
  <c r="Q62" i="1"/>
  <c r="R62" i="1"/>
  <c r="Q63" i="1"/>
  <c r="R63" i="1"/>
  <c r="Q64" i="1"/>
  <c r="R64" i="1"/>
  <c r="Q65" i="1"/>
  <c r="R65" i="1"/>
  <c r="Q66" i="1"/>
  <c r="R66" i="1"/>
  <c r="Q67" i="1"/>
  <c r="R67" i="1"/>
  <c r="Q68" i="1"/>
  <c r="R68" i="1"/>
  <c r="Q69" i="1"/>
  <c r="R69" i="1"/>
  <c r="Q70" i="1"/>
  <c r="R70" i="1"/>
  <c r="Q71" i="1"/>
  <c r="R71" i="1"/>
  <c r="Q72" i="1"/>
  <c r="R72" i="1"/>
  <c r="Q73" i="1"/>
  <c r="R73" i="1"/>
  <c r="Q74" i="1"/>
  <c r="R74" i="1"/>
  <c r="Q75" i="1"/>
  <c r="R75" i="1"/>
  <c r="Q76" i="1"/>
  <c r="R76" i="1"/>
  <c r="Q77" i="1"/>
  <c r="R77" i="1"/>
  <c r="Q78" i="1"/>
  <c r="R78" i="1"/>
  <c r="Q79" i="1"/>
  <c r="R79" i="1"/>
  <c r="Q80" i="1"/>
  <c r="R80" i="1"/>
  <c r="Q81" i="1"/>
  <c r="R81" i="1"/>
  <c r="Q82" i="1"/>
  <c r="R82" i="1"/>
  <c r="Q83" i="1"/>
  <c r="R83" i="1"/>
  <c r="Q84" i="1"/>
  <c r="R84" i="1"/>
  <c r="Q85" i="1"/>
  <c r="R85" i="1"/>
  <c r="Q86" i="1"/>
  <c r="R86" i="1"/>
  <c r="Q87" i="1"/>
  <c r="R87" i="1"/>
  <c r="Q88" i="1"/>
  <c r="R88" i="1"/>
  <c r="Q89" i="1"/>
  <c r="R89" i="1"/>
  <c r="Q90" i="1"/>
  <c r="R90" i="1"/>
  <c r="Q91" i="1"/>
  <c r="R91" i="1"/>
  <c r="Q92" i="1"/>
  <c r="R92" i="1"/>
  <c r="Q93" i="1"/>
  <c r="R93" i="1"/>
  <c r="Q94" i="1"/>
  <c r="R94" i="1"/>
  <c r="Q95" i="1"/>
  <c r="R95" i="1"/>
  <c r="Q96" i="1"/>
  <c r="R96" i="1"/>
  <c r="Q97" i="1"/>
  <c r="R97" i="1"/>
  <c r="Q98" i="1"/>
  <c r="R98" i="1"/>
  <c r="Q99" i="1"/>
  <c r="R99" i="1"/>
  <c r="Q100" i="1"/>
  <c r="R100" i="1"/>
  <c r="Q101" i="1"/>
  <c r="R101" i="1"/>
  <c r="Q102" i="1"/>
  <c r="R102" i="1"/>
  <c r="Q103" i="1"/>
  <c r="R103" i="1"/>
  <c r="Q104" i="1"/>
  <c r="R104" i="1"/>
  <c r="Q105" i="1"/>
  <c r="R105" i="1"/>
  <c r="Q106" i="1"/>
  <c r="R106" i="1"/>
  <c r="Q107" i="1"/>
  <c r="R107" i="1"/>
  <c r="Q108" i="1"/>
  <c r="R108" i="1"/>
  <c r="Q109" i="1"/>
  <c r="R109" i="1"/>
  <c r="Q110" i="1"/>
  <c r="R110" i="1"/>
  <c r="Q111" i="1"/>
  <c r="R111" i="1"/>
  <c r="Q112" i="1"/>
  <c r="R112" i="1"/>
  <c r="Q113" i="1"/>
  <c r="R113" i="1"/>
  <c r="Q114" i="1"/>
  <c r="R114" i="1"/>
  <c r="Q115" i="1"/>
  <c r="R115" i="1"/>
  <c r="Q116" i="1"/>
  <c r="R116" i="1"/>
  <c r="Q117" i="1"/>
  <c r="R117" i="1"/>
  <c r="Q118" i="1"/>
  <c r="R118" i="1"/>
  <c r="Q119" i="1"/>
  <c r="R119" i="1"/>
  <c r="Q13" i="1"/>
  <c r="R13" i="1"/>
  <c r="Q12" i="1"/>
  <c r="R12" i="1"/>
  <c r="T119" i="1"/>
  <c r="S13" i="1"/>
  <c r="S14" i="1"/>
  <c r="S15" i="1"/>
  <c r="S16" i="1"/>
  <c r="S17" i="1"/>
  <c r="S18" i="1"/>
  <c r="S19" i="1"/>
  <c r="S20" i="1"/>
  <c r="S21" i="1"/>
  <c r="S22" i="1"/>
  <c r="S23" i="1"/>
  <c r="S24" i="1"/>
  <c r="S25" i="1"/>
  <c r="S26" i="1"/>
  <c r="S27" i="1"/>
  <c r="S28" i="1"/>
  <c r="S29" i="1"/>
  <c r="S30" i="1"/>
  <c r="S31" i="1"/>
  <c r="S32" i="1"/>
  <c r="S33" i="1"/>
  <c r="S34" i="1"/>
  <c r="S35" i="1"/>
  <c r="S36" i="1"/>
  <c r="S37" i="1"/>
  <c r="S38" i="1"/>
  <c r="S39" i="1"/>
  <c r="S40" i="1"/>
  <c r="S41" i="1"/>
  <c r="S42" i="1"/>
  <c r="S43" i="1"/>
  <c r="S44" i="1"/>
  <c r="S45" i="1"/>
  <c r="S46" i="1"/>
  <c r="S47" i="1"/>
  <c r="S48" i="1"/>
  <c r="S49" i="1"/>
  <c r="S50" i="1"/>
  <c r="S51" i="1"/>
  <c r="S52" i="1"/>
  <c r="S53" i="1"/>
  <c r="S54" i="1"/>
  <c r="S55" i="1"/>
  <c r="S56" i="1"/>
  <c r="S57" i="1"/>
  <c r="S58" i="1"/>
  <c r="S59" i="1"/>
  <c r="S60" i="1"/>
  <c r="S61" i="1"/>
  <c r="S62" i="1"/>
  <c r="S63" i="1"/>
  <c r="S64" i="1"/>
  <c r="S65" i="1"/>
  <c r="S66" i="1"/>
  <c r="S67" i="1"/>
  <c r="S68" i="1"/>
  <c r="S69" i="1"/>
  <c r="S70" i="1"/>
  <c r="S71" i="1"/>
  <c r="S72" i="1"/>
  <c r="S73" i="1"/>
  <c r="S74" i="1"/>
  <c r="S75" i="1"/>
  <c r="S76" i="1"/>
  <c r="S77" i="1"/>
  <c r="S78" i="1"/>
  <c r="S79" i="1"/>
  <c r="S80" i="1"/>
  <c r="S81" i="1"/>
  <c r="S82" i="1"/>
  <c r="S83" i="1"/>
  <c r="S84" i="1"/>
  <c r="S85" i="1"/>
  <c r="S86" i="1"/>
  <c r="S87" i="1"/>
  <c r="S88" i="1"/>
  <c r="S89" i="1"/>
  <c r="S90" i="1"/>
  <c r="S91" i="1"/>
  <c r="S92" i="1"/>
  <c r="S93" i="1"/>
  <c r="S94" i="1"/>
  <c r="S95" i="1"/>
  <c r="S96" i="1"/>
  <c r="S97" i="1"/>
  <c r="S98" i="1"/>
  <c r="S99" i="1"/>
  <c r="S100" i="1"/>
  <c r="S101" i="1"/>
  <c r="S102" i="1"/>
  <c r="S103" i="1"/>
  <c r="S104" i="1"/>
  <c r="S105" i="1"/>
  <c r="S106" i="1"/>
  <c r="S107" i="1"/>
  <c r="S108" i="1"/>
  <c r="S109" i="1"/>
  <c r="S110" i="1"/>
  <c r="S111" i="1"/>
  <c r="S112" i="1"/>
  <c r="S113" i="1"/>
  <c r="S114" i="1"/>
  <c r="S115" i="1"/>
  <c r="S116" i="1"/>
  <c r="S117" i="1"/>
  <c r="S118" i="1"/>
  <c r="S119" i="1"/>
  <c r="S12" i="1"/>
  <c r="Z70" i="1" l="1"/>
  <c r="Z71" i="1"/>
  <c r="Z72" i="1"/>
  <c r="Z73" i="1"/>
  <c r="Z74" i="1"/>
  <c r="Z75" i="1"/>
  <c r="Z76" i="1"/>
  <c r="Z77" i="1"/>
  <c r="Z78" i="1"/>
  <c r="Z79" i="1"/>
  <c r="Z80" i="1"/>
  <c r="Z81" i="1"/>
  <c r="Z82" i="1"/>
  <c r="Z83" i="1"/>
  <c r="Z84" i="1"/>
  <c r="Z85" i="1"/>
  <c r="Z86" i="1"/>
  <c r="Z87" i="1"/>
  <c r="Z88" i="1"/>
  <c r="Z89" i="1"/>
  <c r="Z90" i="1"/>
  <c r="Z91" i="1"/>
  <c r="Z92" i="1"/>
  <c r="Z93" i="1"/>
  <c r="Z94" i="1"/>
  <c r="Z95" i="1"/>
  <c r="Z96" i="1"/>
  <c r="Z97" i="1"/>
  <c r="Z98" i="1"/>
  <c r="Z99" i="1"/>
  <c r="Z100" i="1"/>
  <c r="Z101" i="1"/>
  <c r="Z102" i="1"/>
  <c r="Z103" i="1"/>
  <c r="Z104" i="1"/>
  <c r="Z105" i="1"/>
  <c r="Z106" i="1"/>
  <c r="Z107" i="1"/>
  <c r="Z108" i="1"/>
  <c r="Z109" i="1"/>
  <c r="Z110" i="1"/>
  <c r="Z111" i="1"/>
  <c r="Z112" i="1"/>
  <c r="Z113" i="1"/>
  <c r="Z114" i="1"/>
  <c r="Z115" i="1"/>
  <c r="Z116" i="1"/>
  <c r="Z117" i="1"/>
  <c r="Z118" i="1"/>
  <c r="Z119" i="1"/>
  <c r="Z69" i="1"/>
  <c r="AD14" i="1"/>
  <c r="AD15" i="1"/>
  <c r="AD16" i="1"/>
  <c r="AD17" i="1"/>
  <c r="AD18" i="1"/>
  <c r="AD19" i="1"/>
  <c r="AD20" i="1"/>
  <c r="AD21" i="1"/>
  <c r="AD22" i="1"/>
  <c r="AD23" i="1"/>
  <c r="AD24" i="1"/>
  <c r="AD25" i="1"/>
  <c r="AD26" i="1"/>
  <c r="AD27" i="1"/>
  <c r="AD28" i="1"/>
  <c r="AD29" i="1"/>
  <c r="AD30" i="1"/>
  <c r="AD31" i="1"/>
  <c r="AD32" i="1"/>
  <c r="AD33" i="1"/>
  <c r="AD34" i="1"/>
  <c r="AD35" i="1"/>
  <c r="AD36" i="1"/>
  <c r="AD37" i="1"/>
  <c r="AD38" i="1"/>
  <c r="AD39" i="1"/>
  <c r="AD40" i="1"/>
  <c r="AD41" i="1"/>
  <c r="AD42" i="1"/>
  <c r="AD43" i="1"/>
  <c r="AD44" i="1"/>
  <c r="AD45" i="1"/>
  <c r="AD46" i="1"/>
  <c r="AD47" i="1"/>
  <c r="AD48" i="1"/>
  <c r="AD49" i="1"/>
  <c r="AD50" i="1"/>
  <c r="AD51" i="1"/>
  <c r="AD52" i="1"/>
  <c r="AD53" i="1"/>
  <c r="AD54" i="1"/>
  <c r="AD55" i="1"/>
  <c r="AD56" i="1"/>
  <c r="AD57" i="1"/>
  <c r="AD58" i="1"/>
  <c r="AD59" i="1"/>
  <c r="AD60" i="1"/>
  <c r="AD61" i="1"/>
  <c r="AD62" i="1"/>
  <c r="AD63" i="1"/>
  <c r="AD64" i="1"/>
  <c r="AD65" i="1"/>
  <c r="AD66" i="1"/>
  <c r="AD67" i="1"/>
  <c r="AD68" i="1"/>
  <c r="AD71" i="1"/>
  <c r="AD72" i="1"/>
  <c r="AD76" i="1"/>
  <c r="AD80" i="1"/>
  <c r="AD83" i="1"/>
  <c r="AD84" i="1"/>
  <c r="AD87" i="1"/>
  <c r="AD88" i="1"/>
  <c r="AD91" i="1"/>
  <c r="AD92" i="1"/>
  <c r="AD93" i="1"/>
  <c r="AD94" i="1"/>
  <c r="AD95" i="1"/>
  <c r="AD96" i="1"/>
  <c r="AD97" i="1"/>
  <c r="AD98" i="1"/>
  <c r="AD99" i="1"/>
  <c r="AD100" i="1"/>
  <c r="AD101" i="1"/>
  <c r="AD102" i="1"/>
  <c r="AD103" i="1"/>
  <c r="AD104" i="1"/>
  <c r="AD105" i="1"/>
  <c r="AD106" i="1"/>
  <c r="AD107" i="1"/>
  <c r="AD108" i="1"/>
  <c r="AD109" i="1"/>
  <c r="AD110" i="1"/>
  <c r="AD111" i="1"/>
  <c r="AD112" i="1"/>
  <c r="AD113" i="1"/>
  <c r="AD114" i="1"/>
  <c r="AD115" i="1"/>
  <c r="AD116" i="1"/>
  <c r="AD117" i="1"/>
  <c r="AD118" i="1"/>
  <c r="AD119" i="1"/>
  <c r="AB13" i="1"/>
  <c r="AB14" i="1"/>
  <c r="AB15" i="1"/>
  <c r="AB16" i="1"/>
  <c r="AB17" i="1"/>
  <c r="AB18" i="1"/>
  <c r="AB19" i="1"/>
  <c r="AB20" i="1"/>
  <c r="AB21" i="1"/>
  <c r="AB22" i="1"/>
  <c r="AB23" i="1"/>
  <c r="AB24" i="1"/>
  <c r="AB25" i="1"/>
  <c r="AB26" i="1"/>
  <c r="AB27" i="1"/>
  <c r="AB28" i="1"/>
  <c r="AB29" i="1"/>
  <c r="AB30" i="1"/>
  <c r="AB31" i="1"/>
  <c r="AB32" i="1"/>
  <c r="AB33" i="1"/>
  <c r="AB34" i="1"/>
  <c r="AB35" i="1"/>
  <c r="AB36" i="1"/>
  <c r="AB37" i="1"/>
  <c r="AB38" i="1"/>
  <c r="AB39" i="1"/>
  <c r="AB40" i="1"/>
  <c r="AB41" i="1"/>
  <c r="AB42" i="1"/>
  <c r="AB43" i="1"/>
  <c r="AB44" i="1"/>
  <c r="AB45" i="1"/>
  <c r="AB46" i="1"/>
  <c r="AB47" i="1"/>
  <c r="AB48" i="1"/>
  <c r="AB49" i="1"/>
  <c r="AB50" i="1"/>
  <c r="AB51" i="1"/>
  <c r="AB52" i="1"/>
  <c r="AB53" i="1"/>
  <c r="AB54" i="1"/>
  <c r="AB55" i="1"/>
  <c r="AB56" i="1"/>
  <c r="AB57" i="1"/>
  <c r="AB58" i="1"/>
  <c r="AB59" i="1"/>
  <c r="AB60" i="1"/>
  <c r="AB61" i="1"/>
  <c r="AB62" i="1"/>
  <c r="AB63" i="1"/>
  <c r="AB64" i="1"/>
  <c r="AB65" i="1"/>
  <c r="AB66" i="1"/>
  <c r="AB67" i="1"/>
  <c r="AB68" i="1"/>
  <c r="AB69" i="1"/>
  <c r="AB70" i="1"/>
  <c r="AB71" i="1"/>
  <c r="AB72" i="1"/>
  <c r="AB73" i="1"/>
  <c r="AB74" i="1"/>
  <c r="AB75" i="1"/>
  <c r="AB76" i="1"/>
  <c r="AB77" i="1"/>
  <c r="AB78" i="1"/>
  <c r="AB79" i="1"/>
  <c r="AB80" i="1"/>
  <c r="AB81" i="1"/>
  <c r="AB82" i="1"/>
  <c r="AB83" i="1"/>
  <c r="AB84" i="1"/>
  <c r="AB85" i="1"/>
  <c r="AB86" i="1"/>
  <c r="AB87" i="1"/>
  <c r="AB88" i="1"/>
  <c r="AB89" i="1"/>
  <c r="AB90" i="1"/>
  <c r="AB91" i="1"/>
  <c r="AB92" i="1"/>
  <c r="AB93" i="1"/>
  <c r="AB94" i="1"/>
  <c r="AB95" i="1"/>
  <c r="AB96" i="1"/>
  <c r="AB97" i="1"/>
  <c r="AB98" i="1"/>
  <c r="AB99" i="1"/>
  <c r="AB100" i="1"/>
  <c r="AB101" i="1"/>
  <c r="AB102" i="1"/>
  <c r="AB103" i="1"/>
  <c r="AB104" i="1"/>
  <c r="AB105" i="1"/>
  <c r="AB106" i="1"/>
  <c r="AB107" i="1"/>
  <c r="AB108" i="1"/>
  <c r="AB109" i="1"/>
  <c r="AB110" i="1"/>
  <c r="AB111" i="1"/>
  <c r="AB112" i="1"/>
  <c r="AB113" i="1"/>
  <c r="AB114" i="1"/>
  <c r="AB115" i="1"/>
  <c r="AB116" i="1"/>
  <c r="AB117" i="1"/>
  <c r="AB118" i="1"/>
  <c r="AB119" i="1"/>
  <c r="AB12" i="1"/>
  <c r="AD12" i="1"/>
  <c r="Z13" i="1"/>
  <c r="Z14" i="1"/>
  <c r="Z15" i="1"/>
  <c r="Z16" i="1"/>
  <c r="Z17" i="1"/>
  <c r="Z18" i="1"/>
  <c r="Z19" i="1"/>
  <c r="Z20" i="1"/>
  <c r="Z21" i="1"/>
  <c r="Z22" i="1"/>
  <c r="Z23" i="1"/>
  <c r="Z24" i="1"/>
  <c r="Z25" i="1"/>
  <c r="Z26" i="1"/>
  <c r="Z27" i="1"/>
  <c r="Z28" i="1"/>
  <c r="Z29" i="1"/>
  <c r="Z30" i="1"/>
  <c r="Z31" i="1"/>
  <c r="Z32" i="1"/>
  <c r="Z33" i="1"/>
  <c r="Z34" i="1"/>
  <c r="Z35" i="1"/>
  <c r="Z36" i="1"/>
  <c r="Z37" i="1"/>
  <c r="Z38" i="1"/>
  <c r="Z39" i="1"/>
  <c r="Z40" i="1"/>
  <c r="Z41" i="1"/>
  <c r="Z42" i="1"/>
  <c r="Z43" i="1"/>
  <c r="Z44" i="1"/>
  <c r="Z45" i="1"/>
  <c r="Z46" i="1"/>
  <c r="Z47" i="1"/>
  <c r="Z48" i="1"/>
  <c r="Z49" i="1"/>
  <c r="Z50" i="1"/>
  <c r="Z51" i="1"/>
  <c r="Z52" i="1"/>
  <c r="Z53" i="1"/>
  <c r="Z54" i="1"/>
  <c r="Z55" i="1"/>
  <c r="Z56" i="1"/>
  <c r="Z57" i="1"/>
  <c r="Z58" i="1"/>
  <c r="Z59" i="1"/>
  <c r="Z60" i="1"/>
  <c r="Z61" i="1"/>
  <c r="Z62" i="1"/>
  <c r="Z63" i="1"/>
  <c r="Z64" i="1"/>
  <c r="Z65" i="1"/>
  <c r="Z66" i="1"/>
  <c r="Z67" i="1"/>
  <c r="Z68" i="1"/>
  <c r="Z12" i="1"/>
  <c r="X95" i="1"/>
  <c r="V13" i="1"/>
  <c r="X13" i="1"/>
  <c r="V14" i="1"/>
  <c r="X14" i="1"/>
  <c r="V15" i="1"/>
  <c r="X15" i="1"/>
  <c r="V16" i="1"/>
  <c r="X16" i="1"/>
  <c r="V17" i="1"/>
  <c r="X17" i="1"/>
  <c r="V18" i="1"/>
  <c r="X18" i="1"/>
  <c r="V19" i="1"/>
  <c r="X19" i="1"/>
  <c r="V20" i="1"/>
  <c r="X20" i="1"/>
  <c r="V21" i="1"/>
  <c r="X21" i="1"/>
  <c r="V22" i="1"/>
  <c r="X22" i="1"/>
  <c r="V23" i="1"/>
  <c r="X23" i="1"/>
  <c r="V24" i="1"/>
  <c r="X24" i="1"/>
  <c r="V25" i="1"/>
  <c r="X25" i="1"/>
  <c r="V26" i="1"/>
  <c r="X26" i="1"/>
  <c r="V27" i="1"/>
  <c r="X27" i="1"/>
  <c r="V28" i="1"/>
  <c r="X28" i="1"/>
  <c r="V29" i="1"/>
  <c r="X29" i="1"/>
  <c r="V30" i="1"/>
  <c r="X30" i="1"/>
  <c r="V31" i="1"/>
  <c r="X31" i="1"/>
  <c r="V32" i="1"/>
  <c r="X32" i="1"/>
  <c r="V33" i="1"/>
  <c r="X33" i="1"/>
  <c r="V34" i="1"/>
  <c r="X34" i="1"/>
  <c r="V35" i="1"/>
  <c r="X35" i="1"/>
  <c r="V36" i="1"/>
  <c r="X36" i="1"/>
  <c r="V37" i="1"/>
  <c r="X37" i="1"/>
  <c r="V38" i="1"/>
  <c r="X38" i="1"/>
  <c r="V39" i="1"/>
  <c r="X39" i="1"/>
  <c r="V40" i="1"/>
  <c r="X40" i="1"/>
  <c r="V41" i="1"/>
  <c r="X41" i="1"/>
  <c r="V42" i="1"/>
  <c r="X42" i="1"/>
  <c r="V43" i="1"/>
  <c r="X43" i="1"/>
  <c r="V44" i="1"/>
  <c r="X44" i="1"/>
  <c r="V45" i="1"/>
  <c r="X45" i="1"/>
  <c r="V46" i="1"/>
  <c r="X46" i="1"/>
  <c r="V47" i="1"/>
  <c r="X47" i="1"/>
  <c r="V48" i="1"/>
  <c r="X48" i="1"/>
  <c r="V49" i="1"/>
  <c r="X49" i="1"/>
  <c r="V50" i="1"/>
  <c r="X50" i="1"/>
  <c r="V51" i="1"/>
  <c r="X51" i="1"/>
  <c r="V52" i="1"/>
  <c r="X52" i="1"/>
  <c r="V53" i="1"/>
  <c r="X53" i="1"/>
  <c r="V54" i="1"/>
  <c r="X54" i="1"/>
  <c r="V55" i="1"/>
  <c r="X55" i="1"/>
  <c r="V56" i="1"/>
  <c r="X56" i="1"/>
  <c r="V57" i="1"/>
  <c r="X57" i="1"/>
  <c r="V58" i="1"/>
  <c r="X58" i="1"/>
  <c r="V59" i="1"/>
  <c r="X59" i="1"/>
  <c r="V60" i="1"/>
  <c r="X60" i="1"/>
  <c r="V61" i="1"/>
  <c r="X61" i="1"/>
  <c r="V62" i="1"/>
  <c r="X62" i="1"/>
  <c r="V63" i="1"/>
  <c r="X63" i="1"/>
  <c r="V64" i="1"/>
  <c r="X64" i="1"/>
  <c r="V65" i="1"/>
  <c r="X65" i="1"/>
  <c r="V66" i="1"/>
  <c r="X66" i="1"/>
  <c r="V67" i="1"/>
  <c r="X67" i="1"/>
  <c r="V68" i="1"/>
  <c r="V69" i="1"/>
  <c r="V70" i="1"/>
  <c r="V71" i="1"/>
  <c r="V72" i="1"/>
  <c r="V73" i="1"/>
  <c r="V74" i="1"/>
  <c r="V75" i="1"/>
  <c r="V76" i="1"/>
  <c r="V77" i="1"/>
  <c r="V78" i="1"/>
  <c r="V79" i="1"/>
  <c r="V80" i="1"/>
  <c r="X80" i="1"/>
  <c r="V81" i="1"/>
  <c r="V82" i="1"/>
  <c r="V83" i="1"/>
  <c r="V84" i="1"/>
  <c r="X84" i="1"/>
  <c r="V85" i="1"/>
  <c r="V86" i="1"/>
  <c r="V87" i="1"/>
  <c r="V88" i="1"/>
  <c r="X88" i="1"/>
  <c r="V89" i="1"/>
  <c r="V90" i="1"/>
  <c r="V91" i="1"/>
  <c r="V92" i="1"/>
  <c r="X92" i="1"/>
  <c r="V93" i="1"/>
  <c r="X93" i="1"/>
  <c r="V94" i="1"/>
  <c r="X94" i="1"/>
  <c r="V95" i="1"/>
  <c r="V96" i="1"/>
  <c r="X96" i="1"/>
  <c r="V97" i="1"/>
  <c r="X97" i="1"/>
  <c r="V98" i="1"/>
  <c r="X98" i="1"/>
  <c r="V99" i="1"/>
  <c r="X99" i="1"/>
  <c r="V100" i="1"/>
  <c r="X100" i="1"/>
  <c r="V101" i="1"/>
  <c r="X101" i="1"/>
  <c r="V102" i="1"/>
  <c r="X102" i="1"/>
  <c r="V103" i="1"/>
  <c r="X103" i="1"/>
  <c r="V104" i="1"/>
  <c r="X104" i="1"/>
  <c r="V105" i="1"/>
  <c r="X105" i="1"/>
  <c r="V106" i="1"/>
  <c r="X106" i="1"/>
  <c r="V107" i="1"/>
  <c r="X107" i="1"/>
  <c r="V108" i="1"/>
  <c r="X108" i="1"/>
  <c r="V109" i="1"/>
  <c r="X109" i="1"/>
  <c r="V110" i="1"/>
  <c r="X110" i="1"/>
  <c r="V111" i="1"/>
  <c r="X111" i="1"/>
  <c r="V112" i="1"/>
  <c r="X112" i="1"/>
  <c r="V113" i="1"/>
  <c r="X113" i="1"/>
  <c r="V114" i="1"/>
  <c r="X114" i="1"/>
  <c r="V115" i="1"/>
  <c r="X115" i="1"/>
  <c r="V116" i="1"/>
  <c r="X116" i="1"/>
  <c r="V117" i="1"/>
  <c r="X117" i="1"/>
  <c r="V118" i="1"/>
  <c r="X118" i="1"/>
  <c r="V119" i="1"/>
  <c r="X119" i="1"/>
  <c r="X12" i="1"/>
  <c r="T12" i="1"/>
  <c r="T13" i="1"/>
  <c r="T14" i="1"/>
  <c r="T15" i="1"/>
  <c r="T16"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6" i="1"/>
  <c r="T47" i="1"/>
  <c r="T48" i="1"/>
  <c r="T49" i="1"/>
  <c r="T50" i="1"/>
  <c r="T51" i="1"/>
  <c r="T52" i="1"/>
  <c r="T53" i="1"/>
  <c r="T54" i="1"/>
  <c r="T55" i="1"/>
  <c r="T56" i="1"/>
  <c r="T57" i="1"/>
  <c r="T58" i="1"/>
  <c r="T59" i="1"/>
  <c r="T60" i="1"/>
  <c r="T61" i="1"/>
  <c r="T62" i="1"/>
  <c r="T63" i="1"/>
  <c r="T64" i="1"/>
  <c r="T65" i="1"/>
  <c r="T66" i="1"/>
  <c r="T67" i="1"/>
  <c r="T68" i="1"/>
  <c r="T69" i="1"/>
  <c r="T70" i="1"/>
  <c r="T71" i="1"/>
  <c r="T72" i="1"/>
  <c r="T73" i="1"/>
  <c r="T74" i="1"/>
  <c r="T75" i="1"/>
  <c r="T76" i="1"/>
  <c r="T77" i="1"/>
  <c r="T78" i="1"/>
  <c r="T79" i="1"/>
  <c r="T80" i="1"/>
  <c r="T81" i="1"/>
  <c r="T82" i="1"/>
  <c r="T83" i="1"/>
  <c r="T84" i="1"/>
  <c r="T85" i="1"/>
  <c r="T86" i="1"/>
  <c r="T87" i="1"/>
  <c r="T88" i="1"/>
  <c r="T89" i="1"/>
  <c r="T90" i="1"/>
  <c r="T91" i="1"/>
  <c r="T92" i="1"/>
  <c r="T93" i="1"/>
  <c r="T94" i="1"/>
  <c r="T95" i="1"/>
  <c r="T96" i="1"/>
  <c r="T97" i="1"/>
  <c r="T98" i="1"/>
  <c r="T99" i="1"/>
  <c r="T100" i="1"/>
  <c r="T101" i="1"/>
  <c r="T102" i="1"/>
  <c r="T103" i="1"/>
  <c r="T104" i="1"/>
  <c r="T105" i="1"/>
  <c r="T106" i="1"/>
  <c r="T107" i="1"/>
  <c r="T108" i="1"/>
  <c r="T109" i="1"/>
  <c r="T110" i="1"/>
  <c r="T111" i="1"/>
  <c r="T112" i="1"/>
  <c r="T113" i="1"/>
  <c r="T114" i="1"/>
  <c r="T115" i="1"/>
  <c r="T116" i="1"/>
  <c r="T117" i="1"/>
  <c r="T118" i="1"/>
  <c r="F91" i="1" l="1"/>
  <c r="P91" i="1" s="1"/>
  <c r="F90" i="1"/>
  <c r="M90" i="1" s="1"/>
  <c r="F89" i="1"/>
  <c r="P89" i="1" s="1"/>
  <c r="F88" i="1"/>
  <c r="P88" i="1" s="1"/>
  <c r="F87" i="1"/>
  <c r="P87" i="1" s="1"/>
  <c r="F86" i="1"/>
  <c r="M86" i="1" s="1"/>
  <c r="F85" i="1"/>
  <c r="P85" i="1" s="1"/>
  <c r="F84" i="1"/>
  <c r="P84" i="1" s="1"/>
  <c r="F83" i="1"/>
  <c r="P83" i="1" s="1"/>
  <c r="F82" i="1"/>
  <c r="M82" i="1" s="1"/>
  <c r="F81" i="1"/>
  <c r="P81" i="1" s="1"/>
  <c r="F80" i="1"/>
  <c r="M80" i="1" s="1"/>
  <c r="F79" i="1"/>
  <c r="P79" i="1" s="1"/>
  <c r="F78" i="1"/>
  <c r="M78" i="1" s="1"/>
  <c r="F77" i="1"/>
  <c r="M77" i="1" s="1"/>
  <c r="F76" i="1"/>
  <c r="P76" i="1" s="1"/>
  <c r="F75" i="1"/>
  <c r="P75" i="1" s="1"/>
  <c r="F74" i="1"/>
  <c r="M74" i="1" s="1"/>
  <c r="F73" i="1"/>
  <c r="P73" i="1" s="1"/>
  <c r="F72" i="1"/>
  <c r="M72" i="1" s="1"/>
  <c r="F71" i="1"/>
  <c r="P71" i="1" s="1"/>
  <c r="F70" i="1"/>
  <c r="M70" i="1" s="1"/>
  <c r="F69" i="1"/>
  <c r="P69" i="1" s="1"/>
  <c r="F68" i="1"/>
  <c r="P68" i="1" s="1"/>
  <c r="X87" i="1" l="1"/>
  <c r="W87" i="1"/>
  <c r="X68" i="1"/>
  <c r="W68" i="1"/>
  <c r="X76" i="1"/>
  <c r="W76" i="1"/>
  <c r="AC75" i="1"/>
  <c r="W75" i="1"/>
  <c r="X83" i="1"/>
  <c r="W83" i="1"/>
  <c r="AC69" i="1"/>
  <c r="W69" i="1"/>
  <c r="AC73" i="1"/>
  <c r="W73" i="1"/>
  <c r="AC81" i="1"/>
  <c r="W81" i="1"/>
  <c r="AC85" i="1"/>
  <c r="W85" i="1"/>
  <c r="AC89" i="1"/>
  <c r="W89" i="1"/>
  <c r="X71" i="1"/>
  <c r="W71" i="1"/>
  <c r="AC79" i="1"/>
  <c r="W79" i="1"/>
  <c r="X91" i="1"/>
  <c r="W91" i="1"/>
  <c r="AD69" i="1"/>
  <c r="X69" i="1"/>
  <c r="AD73" i="1"/>
  <c r="X73" i="1"/>
  <c r="AD81" i="1"/>
  <c r="X81" i="1"/>
  <c r="AD85" i="1"/>
  <c r="X85" i="1"/>
  <c r="AD89" i="1"/>
  <c r="X89" i="1"/>
  <c r="X75" i="1"/>
  <c r="AD75" i="1"/>
  <c r="X79" i="1"/>
  <c r="AD79" i="1"/>
  <c r="P86" i="1"/>
  <c r="M89" i="1"/>
  <c r="P70" i="1"/>
  <c r="M73" i="1"/>
  <c r="P77" i="1"/>
  <c r="M69" i="1"/>
  <c r="P82" i="1"/>
  <c r="M85" i="1"/>
  <c r="P78" i="1"/>
  <c r="M81" i="1"/>
  <c r="P74" i="1"/>
  <c r="P90" i="1"/>
  <c r="M68" i="1"/>
  <c r="M76" i="1"/>
  <c r="M84" i="1"/>
  <c r="M88" i="1"/>
  <c r="M71" i="1"/>
  <c r="P72" i="1"/>
  <c r="M75" i="1"/>
  <c r="M79" i="1"/>
  <c r="P80" i="1"/>
  <c r="M83" i="1"/>
  <c r="M87" i="1"/>
  <c r="M91" i="1"/>
  <c r="AC74" i="1" l="1"/>
  <c r="W74" i="1"/>
  <c r="AC70" i="1"/>
  <c r="W70" i="1"/>
  <c r="X72" i="1"/>
  <c r="W72" i="1"/>
  <c r="AC78" i="1"/>
  <c r="W78" i="1"/>
  <c r="AC77" i="1"/>
  <c r="W77" i="1"/>
  <c r="AC90" i="1"/>
  <c r="W90" i="1"/>
  <c r="AC82" i="1"/>
  <c r="W82" i="1"/>
  <c r="AC86" i="1"/>
  <c r="W86" i="1"/>
  <c r="AD78" i="1"/>
  <c r="X78" i="1"/>
  <c r="AD77" i="1"/>
  <c r="X77" i="1"/>
  <c r="AD86" i="1"/>
  <c r="X86" i="1"/>
  <c r="AD90" i="1"/>
  <c r="X90" i="1"/>
  <c r="AD74" i="1"/>
  <c r="X74" i="1"/>
  <c r="AD82" i="1"/>
  <c r="X82" i="1"/>
  <c r="AD70" i="1"/>
  <c r="X70" i="1"/>
</calcChain>
</file>

<file path=xl/sharedStrings.xml><?xml version="1.0" encoding="utf-8"?>
<sst xmlns="http://schemas.openxmlformats.org/spreadsheetml/2006/main" count="615" uniqueCount="129">
  <si>
    <t>typologie</t>
  </si>
  <si>
    <t>T1</t>
  </si>
  <si>
    <t>T2</t>
  </si>
  <si>
    <t>T3</t>
  </si>
  <si>
    <t>Zone 1</t>
  </si>
  <si>
    <t>Zone 3</t>
  </si>
  <si>
    <t>Zone 2</t>
  </si>
  <si>
    <t>Zone 4</t>
  </si>
  <si>
    <t>B1</t>
  </si>
  <si>
    <t>B2</t>
  </si>
  <si>
    <t>C</t>
  </si>
  <si>
    <t>T4</t>
  </si>
  <si>
    <t>Typologie</t>
  </si>
  <si>
    <t>zone_oll</t>
  </si>
  <si>
    <t>Zone OLL</t>
  </si>
  <si>
    <t>Observatoire</t>
  </si>
  <si>
    <t>observatoire</t>
  </si>
  <si>
    <t>loyer_median_pp</t>
  </si>
  <si>
    <t>Loyer/m² du parc privé médian (OLL 2018)</t>
  </si>
  <si>
    <t>Loyer/m² du parc HLM médian (RPLS 2018)</t>
  </si>
  <si>
    <t>Zone ABC</t>
  </si>
  <si>
    <t>zone_abc</t>
  </si>
  <si>
    <t xml:space="preserve">surface </t>
  </si>
  <si>
    <t>plafond_tres_social_nat</t>
  </si>
  <si>
    <t>très social</t>
  </si>
  <si>
    <t>social</t>
  </si>
  <si>
    <t>intermédiaire</t>
  </si>
  <si>
    <t>Plafonds Anah nationaux (2018)</t>
  </si>
  <si>
    <t>Plafonds Anah appliqués localement (2018)</t>
  </si>
  <si>
    <t>Surface de référence en m²</t>
  </si>
  <si>
    <t>plafond_social_local</t>
  </si>
  <si>
    <t>plafond_intermediaire_local</t>
  </si>
  <si>
    <t>plafond_tres_social_local</t>
  </si>
  <si>
    <t>plafond_intermediaire_nat</t>
  </si>
  <si>
    <t>plafond_social_nat</t>
  </si>
  <si>
    <t>coef_structure</t>
  </si>
  <si>
    <t>Coefficient de structure</t>
  </si>
  <si>
    <t>Sète agglopole méditerranée</t>
  </si>
  <si>
    <t>A</t>
  </si>
  <si>
    <t>Montpellier Méditerranée Métropole</t>
  </si>
  <si>
    <t>Zone 5</t>
  </si>
  <si>
    <t>Zone 6</t>
  </si>
  <si>
    <t>Zone 7</t>
  </si>
  <si>
    <t>Zone 8</t>
  </si>
  <si>
    <t>PLAI</t>
  </si>
  <si>
    <t>PLUS</t>
  </si>
  <si>
    <t>PLS</t>
  </si>
  <si>
    <t>loyer_median_hlm_plai</t>
  </si>
  <si>
    <t>loyer_median_hlm_plus</t>
  </si>
  <si>
    <t>loyer_median_hlm_pls</t>
  </si>
  <si>
    <t>Nîmes Métropole</t>
  </si>
  <si>
    <t>Toulouse Métropole</t>
  </si>
  <si>
    <t xml:space="preserve">zone 1 </t>
  </si>
  <si>
    <t>zone 2</t>
  </si>
  <si>
    <t>zone 3</t>
  </si>
  <si>
    <t>zone 4</t>
  </si>
  <si>
    <t>zone 5</t>
  </si>
  <si>
    <t>zone 6</t>
  </si>
  <si>
    <t>zone 7</t>
  </si>
  <si>
    <t>L’étude  consiste à comparer les loyers conventionnés ANAH aux loyers de marché du parc privé, ainsi qu’à ceux du parc social pour chacun des zonages d'observation des OLL de la région Occitanie.</t>
  </si>
  <si>
    <t>Au final, quatre statisques sont utilisées dans l'étude :</t>
  </si>
  <si>
    <t>1 - Les niveaux de loyers du parc locatif privé</t>
  </si>
  <si>
    <t>2 - Les niveaux de loyers du parc locatif social</t>
  </si>
  <si>
    <t>3 - Les plafonds de loyers nationaux ANAH</t>
  </si>
  <si>
    <t>4 - Les plafonds de loyers locaux  ANAH</t>
  </si>
  <si>
    <r>
      <t>Les résultats sont rassemblés dans l'onglet "</t>
    </r>
    <r>
      <rPr>
        <b/>
        <sz val="11"/>
        <color rgb="FFFF0000"/>
        <rFont val="Calibri"/>
        <family val="2"/>
        <scheme val="minor"/>
      </rPr>
      <t>Comparatifs_Loyers</t>
    </r>
    <r>
      <rPr>
        <b/>
        <sz val="11"/>
        <rFont val="Calibri"/>
        <family val="2"/>
        <scheme val="minor"/>
      </rPr>
      <t>" de ce document, sous la forme d'un tableau.</t>
    </r>
  </si>
  <si>
    <r>
      <t xml:space="preserve">Merci de citer la source </t>
    </r>
    <r>
      <rPr>
        <b/>
        <sz val="11"/>
        <rFont val="Calibri"/>
        <family val="2"/>
      </rPr>
      <t>"Etude UR ADIL'O sur les données OLL, RPLS et Anah 2018" pour toute utilisation des résultats.</t>
    </r>
  </si>
  <si>
    <t>1 - Statistiques sur les niveaux de loyers du parc locatif privé :</t>
  </si>
  <si>
    <r>
      <rPr>
        <b/>
        <sz val="11"/>
        <rFont val="Calibri"/>
        <family val="2"/>
        <scheme val="minor"/>
      </rPr>
      <t>Sources mobilisées :</t>
    </r>
    <r>
      <rPr>
        <sz val="11"/>
        <rFont val="Calibri"/>
        <family val="2"/>
        <scheme val="minor"/>
      </rPr>
      <t xml:space="preserve"> Elles sont issues des données collectées en 2018 par les Observatoires Locaux des Loyers (OLL)  des Métropoles de la Région Occitanie : Montpellier, Nîmes et Toulouse ainsi que la Communauté d’Agglomération de Sète agglopôle méditerranée.</t>
    </r>
  </si>
  <si>
    <r>
      <t xml:space="preserve">Niveaux  géographiques des résulats : </t>
    </r>
    <r>
      <rPr>
        <sz val="11"/>
        <rFont val="Calibri"/>
        <family val="2"/>
        <scheme val="minor"/>
      </rPr>
      <t>Les résulats sont calculés pour chaque zones d'observation des OLL</t>
    </r>
  </si>
  <si>
    <t>Nombres de zones d'observation des OLL d'Occitanie</t>
  </si>
  <si>
    <t>Nimes Métropole</t>
  </si>
  <si>
    <t>Montpellier Métropole</t>
  </si>
  <si>
    <t>Nombre de zones d'observation</t>
  </si>
  <si>
    <t>dont infra-communale</t>
  </si>
  <si>
    <r>
      <t xml:space="preserve">Filtre  sur les données : </t>
    </r>
    <r>
      <rPr>
        <sz val="11"/>
        <rFont val="Calibri"/>
        <family val="2"/>
        <scheme val="minor"/>
      </rPr>
      <t>Les résultats sont établis pour les appartements</t>
    </r>
  </si>
  <si>
    <r>
      <t>Indicateur calculé :</t>
    </r>
    <r>
      <rPr>
        <sz val="11"/>
        <rFont val="Calibri"/>
        <family val="2"/>
        <scheme val="minor"/>
      </rPr>
      <t xml:space="preserve"> Le niveau de loyer médian en euro mensuel par métre carré. La surface utilisée est la surface habitable (article R*112-2 du code de la construction)</t>
    </r>
  </si>
  <si>
    <r>
      <t xml:space="preserve">Seuil de diffusion : </t>
    </r>
    <r>
      <rPr>
        <sz val="11"/>
        <rFont val="Calibri"/>
        <family val="2"/>
        <scheme val="minor"/>
      </rPr>
      <t>Pour garantir la précision des résultats, le nombre d’observations servant à calculer les résultats doit être supérieur à un minimum fixé par le centre de traitement, en fonction notamment de la dispersion des loyers pour le croisement concerné. Seuls les résultats établis à partir d’au moins 50 observations sont présentés dans ce document.</t>
    </r>
  </si>
  <si>
    <t>2 - Statistiques sur les niveaux de loyers du parc locatif social :</t>
  </si>
  <si>
    <r>
      <rPr>
        <b/>
        <sz val="11"/>
        <rFont val="Calibri"/>
        <family val="2"/>
        <scheme val="minor"/>
      </rPr>
      <t>Sources mobilisées :</t>
    </r>
    <r>
      <rPr>
        <sz val="11"/>
        <rFont val="Calibri"/>
        <family val="2"/>
        <scheme val="minor"/>
      </rPr>
      <t xml:space="preserve"> RPLS, 2018 (données au 1er janvier 2018)</t>
    </r>
  </si>
  <si>
    <r>
      <t xml:space="preserve">Niveaux  géographiques des résulats : </t>
    </r>
    <r>
      <rPr>
        <sz val="11"/>
        <rFont val="Calibri"/>
        <family val="2"/>
        <scheme val="minor"/>
      </rPr>
      <t>Les résulats sont calculés pour chaque zones d'observation des OLL. Ce niveau géorgraphique a nécessité de géolocaliser à l'iris les logements sociaux de Montpellier, Nîmes  et Toulouse.</t>
    </r>
  </si>
  <si>
    <r>
      <t>Filtre  sur les données :</t>
    </r>
    <r>
      <rPr>
        <sz val="11"/>
        <rFont val="Calibri"/>
        <family val="2"/>
        <scheme val="minor"/>
      </rPr>
      <t xml:space="preserve"> Les résutats sont établis pour les appartements</t>
    </r>
  </si>
  <si>
    <r>
      <t>Indicateur calculé : L</t>
    </r>
    <r>
      <rPr>
        <sz val="11"/>
        <rFont val="Calibri"/>
        <family val="2"/>
        <scheme val="minor"/>
      </rPr>
      <t>e niveau de loyer médian en euro mensuel par métre carré. La surface utilisée est la surface habitable (article R*112-2 du code de la construction)</t>
    </r>
  </si>
  <si>
    <r>
      <t xml:space="preserve">Seuil de diffusion : </t>
    </r>
    <r>
      <rPr>
        <sz val="11"/>
        <rFont val="Calibri"/>
        <family val="2"/>
        <scheme val="minor"/>
      </rPr>
      <t>Aucun résultat statistique agrégé ne peut être diffusé publiquement s'il a été produit sur la base d'un échantillon inférieur à 11 logements sauf s'il porte sur l'ensemble d'une commune.</t>
    </r>
  </si>
  <si>
    <t>3 - Plafonds de loyers nationaux ANAH</t>
  </si>
  <si>
    <r>
      <rPr>
        <b/>
        <sz val="11"/>
        <rFont val="Calibri"/>
        <family val="2"/>
        <scheme val="minor"/>
      </rPr>
      <t>Sources mobilisées :</t>
    </r>
    <r>
      <rPr>
        <sz val="11"/>
        <rFont val="Calibri"/>
        <family val="2"/>
        <scheme val="minor"/>
      </rPr>
      <t xml:space="preserve"> Avis relatif à la fixation du loyer et des redevances maximums des conventions conclues en l’application de l’article L. 351-2 du Code de la Construction et de l’Habitation.</t>
    </r>
  </si>
  <si>
    <t>Plafonds appliqués pour 2018</t>
  </si>
  <si>
    <r>
      <t xml:space="preserve">Niveaux  géographiques des résulats : </t>
    </r>
    <r>
      <rPr>
        <sz val="11"/>
        <rFont val="Calibri"/>
        <family val="2"/>
        <scheme val="minor"/>
      </rPr>
      <t>zonage ABC</t>
    </r>
  </si>
  <si>
    <r>
      <t xml:space="preserve">Indicateur calculé : </t>
    </r>
    <r>
      <rPr>
        <sz val="11"/>
        <rFont val="Calibri"/>
        <family val="2"/>
        <scheme val="minor"/>
      </rPr>
      <t>Pour le conventionnement "social" et "très social", le plafond de loyer national est identique quelle que soit la taille du logement. En revanche, le plafond de loyer national du  conventionnement "intermédaire"  varie en fonction de la surface du logement,  par l'utilisation d'un coefficient de structure (CS)  : CS =0,7 + (19 / Surface habitable fiscale)
Le résultat est arrondi à la deuxième décimale la plus proche et ne peut excéder 1,2.
(Surface habitable fiscale = Surface habitable + la moitié des surfaces annexes dans la limite de 8 m².)
Ensuite, le coefficient CS obtenu est multiplié par le plafond de loyer national.</t>
    </r>
  </si>
  <si>
    <t>4 - Plafonds de loyers locaux ANAH</t>
  </si>
  <si>
    <r>
      <rPr>
        <b/>
        <sz val="11"/>
        <rFont val="Calibri"/>
        <family val="2"/>
        <scheme val="minor"/>
      </rPr>
      <t>Sources mobilisées :</t>
    </r>
    <r>
      <rPr>
        <sz val="11"/>
        <rFont val="Calibri"/>
        <family val="2"/>
        <scheme val="minor"/>
      </rPr>
      <t xml:space="preserve"> Programmes d'Actions  2018 des Métropoles de la Région Occitanie : Montpellier, Nîmes et Toulouse ainsi que la Communauté d’Agglomération de Sète agglopôle méditerranée.</t>
    </r>
  </si>
  <si>
    <r>
      <t xml:space="preserve">Indicateur calculé : </t>
    </r>
    <r>
      <rPr>
        <sz val="11"/>
        <rFont val="Calibri"/>
        <family val="2"/>
        <scheme val="minor"/>
      </rPr>
      <t>Les délégataires des aides à la pierre sont compétentes pour  moduler les plafonds de loyers nationaux ANAH. L'intérêt est d'adapter ces plafonds à la situation du marché locatif de chaque territoire. Ces modulations et leurs modes d'applications (notamment la prise en compte de la taille du logement) sont inscrites les Programmes d'Actions (PA) de chaque collectivité délégataire (document révisé annuelement). Les niveaux de loyers locaux ANAH seront calculés à partir des PA.</t>
    </r>
  </si>
  <si>
    <t>5 - Niveaux de surfaces utilisées pour le calcul du coéfficient de structure</t>
  </si>
  <si>
    <t>Surfaces moyennes des appartements dans le parc locatif privé (résulats OLL)  et surfaces retenues pour l'étude</t>
  </si>
  <si>
    <t>Surfaces retenues pour l'étude</t>
  </si>
  <si>
    <t>29 m²</t>
  </si>
  <si>
    <t>26 m²</t>
  </si>
  <si>
    <t>27 m²</t>
  </si>
  <si>
    <t>45 m²</t>
  </si>
  <si>
    <t>43 m²</t>
  </si>
  <si>
    <t>44 m²</t>
  </si>
  <si>
    <t>65 m²</t>
  </si>
  <si>
    <t>67 m²</t>
  </si>
  <si>
    <t>80 m²</t>
  </si>
  <si>
    <t>88 m²</t>
  </si>
  <si>
    <t>90 m²</t>
  </si>
  <si>
    <t>ns</t>
  </si>
  <si>
    <t>ns : non significatif</t>
  </si>
  <si>
    <t>ecart_pp_tres_social_local</t>
  </si>
  <si>
    <t>ecart_pp_social_local</t>
  </si>
  <si>
    <t>ecart_pp_intermediaire_local</t>
  </si>
  <si>
    <t>Ecart entre les  loyers de parc privé et les loyers du parc social PLUS</t>
  </si>
  <si>
    <t>ecart_pp_plus</t>
  </si>
  <si>
    <t>Ecart entre les plafonds Anah appliqués localement et les loyers de parc social</t>
  </si>
  <si>
    <t>ecart_tres_social_local_plai</t>
  </si>
  <si>
    <t>ecart_social_local_plus</t>
  </si>
  <si>
    <t>ecart_intermediaire_local_pls</t>
  </si>
  <si>
    <r>
      <t xml:space="preserve">Niveaux  géographiques des résulats : </t>
    </r>
    <r>
      <rPr>
        <sz val="11"/>
        <rFont val="Calibri"/>
        <family val="2"/>
        <scheme val="minor"/>
      </rPr>
      <t>Intercommunalités observées X zonage ABC</t>
    </r>
  </si>
  <si>
    <r>
      <rPr>
        <b/>
        <u/>
        <sz val="11"/>
        <color theme="1"/>
        <rFont val="Calibri"/>
        <family val="2"/>
        <scheme val="minor"/>
      </rPr>
      <t xml:space="preserve">Aide à la Lecture </t>
    </r>
    <r>
      <rPr>
        <b/>
        <sz val="11"/>
        <color theme="1"/>
        <rFont val="Calibri"/>
        <family val="2"/>
        <scheme val="minor"/>
      </rPr>
      <t xml:space="preserve">: </t>
    </r>
    <r>
      <rPr>
        <sz val="11"/>
        <color theme="1"/>
        <rFont val="Calibri"/>
        <family val="2"/>
        <scheme val="minor"/>
      </rPr>
      <t xml:space="preserve">
En bleu = écart positif
= le niveau de loyer du parc locatif privé se situe au dessus du plafond ANAH 
= contraignant pour le bailleur
En rouge = écart négatif 
= le niveau de loyer du parc locatif privé se situe en dessous du plafond ANAH 
= non contraignant pour le bailleur</t>
    </r>
  </si>
  <si>
    <r>
      <rPr>
        <b/>
        <u/>
        <sz val="11"/>
        <color theme="1"/>
        <rFont val="Calibri"/>
        <family val="2"/>
        <scheme val="minor"/>
      </rPr>
      <t xml:space="preserve">Aide à la Lecture </t>
    </r>
    <r>
      <rPr>
        <b/>
        <sz val="11"/>
        <color theme="1"/>
        <rFont val="Calibri"/>
        <family val="2"/>
        <scheme val="minor"/>
      </rPr>
      <t xml:space="preserve">: </t>
    </r>
    <r>
      <rPr>
        <sz val="11"/>
        <color theme="1"/>
        <rFont val="Calibri"/>
        <family val="2"/>
        <scheme val="minor"/>
      </rPr>
      <t xml:space="preserve">
En vert = écart positif 
= le plafond ANAH se situe au dessus du niveau de loyer du parc locatif social 
En rouge = écart négatif 
= le plafond ANAH se situe en dessous du niveau de loyer du parc locatif social </t>
    </r>
  </si>
  <si>
    <t>ecart_pp_tres_social_local_euro</t>
  </si>
  <si>
    <t>ecart_pp_plus_euro</t>
  </si>
  <si>
    <t>ecart_pp_social_local_euro</t>
  </si>
  <si>
    <t>ecart_pp_intermediaire_local_euro</t>
  </si>
  <si>
    <t>Ecart entre les  loyers du parc privé et les plafonds Anah appliqués localement (en € et en %)</t>
  </si>
  <si>
    <t>ecart_tres_social_local_plai_euro</t>
  </si>
  <si>
    <t>ecart_social_local_plus_euro</t>
  </si>
  <si>
    <t>ecart_intermediaire_local_pls_euro</t>
  </si>
  <si>
    <t xml:space="preserve">https://bofip.impots.gouv.fr/bofip/10130-PGP.html?identifiant=BOI--20180611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</si>
</sst>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15" x14ac:knownFonts="1">
    <font>
      <sz val="11"/>
      <color theme="1"/>
      <name val="Calibri"/>
      <family val="2"/>
      <scheme val="minor"/>
    </font>
    <font>
      <sz val="11"/>
      <name val="Calibri"/>
      <family val="2"/>
      <scheme val="minor"/>
    </font>
    <font>
      <b/>
      <sz val="11"/>
      <name val="Calibri"/>
      <family val="2"/>
      <scheme val="minor"/>
    </font>
    <font>
      <b/>
      <sz val="11"/>
      <color rgb="FFFF0000"/>
      <name val="Calibri"/>
      <family val="2"/>
      <scheme val="minor"/>
    </font>
    <font>
      <sz val="10"/>
      <name val="Arial"/>
      <family val="2"/>
    </font>
    <font>
      <b/>
      <sz val="11"/>
      <name val="Calibri"/>
      <family val="2"/>
    </font>
    <font>
      <b/>
      <u/>
      <sz val="11"/>
      <name val="Calibri"/>
      <family val="2"/>
      <scheme val="minor"/>
    </font>
    <font>
      <b/>
      <sz val="9"/>
      <name val="Calibri"/>
      <family val="2"/>
      <scheme val="minor"/>
    </font>
    <font>
      <sz val="9"/>
      <name val="Calibri"/>
      <family val="2"/>
      <scheme val="minor"/>
    </font>
    <font>
      <u/>
      <sz val="11"/>
      <color theme="10"/>
      <name val="Calibri"/>
      <family val="2"/>
      <scheme val="minor"/>
    </font>
    <font>
      <sz val="11"/>
      <color rgb="FF1F497D"/>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b/>
      <u/>
      <sz val="11"/>
      <color theme="1"/>
      <name val="Calibri"/>
      <family val="2"/>
      <scheme val="minor"/>
    </font>
  </fonts>
  <fills count="8">
    <fill>
      <patternFill patternType="none"/>
    </fill>
    <fill>
      <patternFill patternType="gray125"/>
    </fill>
    <fill>
      <patternFill patternType="solid">
        <fgColor rgb="FFED6A3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8" tint="0.39997558519241921"/>
        <bgColor indexed="64"/>
      </patternFill>
    </fill>
    <fill>
      <patternFill patternType="solid">
        <fgColor theme="9" tint="-0.249977111117893"/>
        <bgColor indexed="64"/>
      </patternFill>
    </fill>
    <fill>
      <patternFill patternType="solid">
        <fgColor theme="1" tint="0.34998626667073579"/>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right style="medium">
        <color theme="0"/>
      </right>
      <top style="thin">
        <color theme="0"/>
      </top>
      <bottom style="thin">
        <color theme="0"/>
      </bottom>
      <diagonal/>
    </border>
    <border>
      <left style="medium">
        <color theme="0"/>
      </left>
      <right style="medium">
        <color theme="0"/>
      </right>
      <top style="thin">
        <color theme="0"/>
      </top>
      <bottom style="thin">
        <color theme="0"/>
      </bottom>
      <diagonal/>
    </border>
    <border>
      <left style="medium">
        <color indexed="64"/>
      </left>
      <right style="medium">
        <color indexed="64"/>
      </right>
      <top/>
      <bottom/>
      <diagonal/>
    </border>
    <border>
      <left/>
      <right/>
      <top style="thin">
        <color theme="0"/>
      </top>
      <bottom style="thin">
        <color theme="0"/>
      </bottom>
      <diagonal/>
    </border>
    <border>
      <left style="medium">
        <color theme="0"/>
      </left>
      <right style="medium">
        <color theme="0"/>
      </right>
      <top style="thin">
        <color theme="0"/>
      </top>
      <bottom/>
      <diagonal/>
    </border>
    <border>
      <left style="medium">
        <color indexed="64"/>
      </left>
      <right/>
      <top style="medium">
        <color indexed="64"/>
      </top>
      <bottom style="thin">
        <color theme="0"/>
      </bottom>
      <diagonal/>
    </border>
    <border>
      <left/>
      <right/>
      <top style="medium">
        <color indexed="64"/>
      </top>
      <bottom style="thin">
        <color theme="0"/>
      </bottom>
      <diagonal/>
    </border>
    <border>
      <left/>
      <right style="medium">
        <color indexed="64"/>
      </right>
      <top style="medium">
        <color indexed="64"/>
      </top>
      <bottom style="thin">
        <color theme="0"/>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theme="0"/>
      </left>
      <right style="medium">
        <color theme="0"/>
      </right>
      <top/>
      <bottom style="thin">
        <color theme="0"/>
      </bottom>
      <diagonal/>
    </border>
    <border>
      <left/>
      <right style="medium">
        <color theme="0"/>
      </right>
      <top style="thin">
        <color theme="0"/>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theme="0"/>
      </top>
      <bottom style="medium">
        <color indexed="64"/>
      </bottom>
      <diagonal/>
    </border>
    <border>
      <left style="medium">
        <color indexed="64"/>
      </left>
      <right/>
      <top/>
      <bottom style="thin">
        <color theme="0"/>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4">
    <xf numFmtId="0" fontId="0" fillId="0" borderId="0"/>
    <xf numFmtId="0" fontId="4" fillId="0" borderId="0"/>
    <xf numFmtId="0" fontId="9" fillId="0" borderId="0" applyNumberFormat="0" applyFill="0" applyBorder="0" applyAlignment="0" applyProtection="0"/>
    <xf numFmtId="9" fontId="11" fillId="0" borderId="0" applyFont="0" applyFill="0" applyBorder="0" applyAlignment="0" applyProtection="0"/>
  </cellStyleXfs>
  <cellXfs count="84">
    <xf numFmtId="0" fontId="0" fillId="0" borderId="0" xfId="0"/>
    <xf numFmtId="0" fontId="0" fillId="3" borderId="1" xfId="0" applyFont="1" applyFill="1" applyBorder="1" applyAlignment="1">
      <alignment horizontal="center" vertical="center"/>
    </xf>
    <xf numFmtId="0" fontId="0" fillId="3" borderId="1" xfId="0" applyFont="1" applyFill="1" applyBorder="1" applyAlignment="1">
      <alignment horizontal="center" vertical="center" wrapText="1"/>
    </xf>
    <xf numFmtId="0" fontId="0" fillId="0" borderId="1" xfId="0" applyBorder="1" applyAlignment="1">
      <alignment horizontal="center" vertical="center"/>
    </xf>
    <xf numFmtId="0" fontId="0" fillId="3" borderId="1" xfId="0" applyFont="1" applyFill="1" applyBorder="1" applyAlignment="1">
      <alignment vertical="center" wrapText="1"/>
    </xf>
    <xf numFmtId="164" fontId="0" fillId="0" borderId="1" xfId="0" applyNumberFormat="1" applyBorder="1" applyAlignment="1">
      <alignment horizontal="center" vertical="center"/>
    </xf>
    <xf numFmtId="0" fontId="0" fillId="4" borderId="1" xfId="0" applyFill="1" applyBorder="1" applyAlignment="1">
      <alignment horizontal="center" vertical="center"/>
    </xf>
    <xf numFmtId="164" fontId="0" fillId="4" borderId="1" xfId="0" applyNumberFormat="1" applyFill="1" applyBorder="1" applyAlignment="1">
      <alignment horizontal="center" vertical="center"/>
    </xf>
    <xf numFmtId="0" fontId="1" fillId="0" borderId="3" xfId="0" applyFont="1" applyBorder="1"/>
    <xf numFmtId="0" fontId="1" fillId="0" borderId="4" xfId="0" applyFont="1" applyBorder="1"/>
    <xf numFmtId="0" fontId="1" fillId="0" borderId="5" xfId="0" applyFont="1" applyBorder="1" applyAlignment="1">
      <alignment wrapText="1"/>
    </xf>
    <xf numFmtId="0" fontId="1" fillId="0" borderId="5" xfId="0" applyFont="1" applyBorder="1"/>
    <xf numFmtId="0" fontId="1" fillId="0" borderId="6" xfId="0" applyFont="1" applyBorder="1"/>
    <xf numFmtId="0" fontId="2" fillId="0" borderId="6" xfId="0" applyFont="1" applyBorder="1" applyAlignment="1">
      <alignment vertical="center" wrapText="1"/>
    </xf>
    <xf numFmtId="0" fontId="2" fillId="0" borderId="6" xfId="0" applyFont="1" applyBorder="1"/>
    <xf numFmtId="0" fontId="2" fillId="0" borderId="6" xfId="1" applyFont="1" applyBorder="1" applyAlignment="1">
      <alignment vertical="center" wrapText="1"/>
    </xf>
    <xf numFmtId="0" fontId="6" fillId="0" borderId="6" xfId="0" applyFont="1" applyBorder="1" applyAlignment="1">
      <alignment vertical="center" wrapText="1"/>
    </xf>
    <xf numFmtId="0" fontId="1" fillId="0" borderId="6" xfId="0" applyFont="1" applyBorder="1" applyAlignment="1">
      <alignment vertical="top" wrapText="1"/>
    </xf>
    <xf numFmtId="0" fontId="1" fillId="0" borderId="7" xfId="0" applyFont="1" applyBorder="1"/>
    <xf numFmtId="0" fontId="1" fillId="0" borderId="6" xfId="0" applyFont="1" applyBorder="1" applyAlignment="1">
      <alignment vertical="center" wrapText="1"/>
    </xf>
    <xf numFmtId="0" fontId="1" fillId="0" borderId="8" xfId="0" applyFont="1" applyBorder="1" applyAlignment="1">
      <alignment wrapText="1"/>
    </xf>
    <xf numFmtId="0" fontId="7" fillId="5" borderId="12" xfId="0" applyFont="1" applyFill="1" applyBorder="1" applyAlignment="1">
      <alignment wrapText="1"/>
    </xf>
    <xf numFmtId="0" fontId="7" fillId="5" borderId="1" xfId="0" applyFont="1" applyFill="1" applyBorder="1" applyAlignment="1">
      <alignment vertical="center" wrapText="1"/>
    </xf>
    <xf numFmtId="0" fontId="7" fillId="5" borderId="13" xfId="0" applyFont="1" applyFill="1" applyBorder="1" applyAlignment="1">
      <alignment vertical="center" wrapText="1"/>
    </xf>
    <xf numFmtId="0" fontId="7" fillId="0" borderId="12" xfId="0" applyFont="1" applyBorder="1" applyAlignment="1">
      <alignment horizontal="left" vertical="top" wrapText="1"/>
    </xf>
    <xf numFmtId="0" fontId="8" fillId="0" borderId="1" xfId="0" applyFont="1" applyBorder="1" applyAlignment="1">
      <alignment horizontal="center" wrapText="1"/>
    </xf>
    <xf numFmtId="0" fontId="8" fillId="0" borderId="13" xfId="0" applyFont="1" applyBorder="1" applyAlignment="1">
      <alignment horizontal="center" wrapText="1"/>
    </xf>
    <xf numFmtId="0" fontId="8" fillId="0" borderId="14" xfId="0" applyFont="1" applyBorder="1" applyAlignment="1">
      <alignment horizontal="right" vertical="top" wrapText="1"/>
    </xf>
    <xf numFmtId="0" fontId="8" fillId="0" borderId="15" xfId="0" applyFont="1" applyBorder="1" applyAlignment="1">
      <alignment horizontal="center" wrapText="1"/>
    </xf>
    <xf numFmtId="0" fontId="8" fillId="0" borderId="16" xfId="0" applyFont="1" applyBorder="1" applyAlignment="1">
      <alignment horizontal="center" wrapText="1"/>
    </xf>
    <xf numFmtId="0" fontId="1" fillId="0" borderId="0" xfId="0" applyFont="1" applyBorder="1"/>
    <xf numFmtId="0" fontId="1" fillId="0" borderId="17" xfId="0" applyFont="1" applyBorder="1" applyAlignment="1">
      <alignment wrapText="1"/>
    </xf>
    <xf numFmtId="0" fontId="2" fillId="0" borderId="6" xfId="0" applyFont="1" applyBorder="1" applyAlignment="1">
      <alignment wrapText="1"/>
    </xf>
    <xf numFmtId="0" fontId="1" fillId="0" borderId="18" xfId="0" applyFont="1" applyBorder="1"/>
    <xf numFmtId="0" fontId="1" fillId="0" borderId="8" xfId="0" applyFont="1" applyBorder="1"/>
    <xf numFmtId="0" fontId="1" fillId="0" borderId="0" xfId="0" applyFont="1"/>
    <xf numFmtId="0" fontId="1" fillId="0" borderId="0" xfId="0" applyFont="1" applyAlignment="1">
      <alignment wrapText="1"/>
    </xf>
    <xf numFmtId="0" fontId="9" fillId="0" borderId="6" xfId="2" applyBorder="1" applyAlignment="1">
      <alignment vertical="center" wrapText="1"/>
    </xf>
    <xf numFmtId="0" fontId="6" fillId="0" borderId="6" xfId="0" applyFont="1" applyBorder="1"/>
    <xf numFmtId="0" fontId="2" fillId="5" borderId="12" xfId="0" applyFont="1" applyFill="1" applyBorder="1" applyAlignment="1">
      <alignment horizontal="center" vertical="center" wrapText="1"/>
    </xf>
    <xf numFmtId="0" fontId="2" fillId="5" borderId="1" xfId="0" applyFont="1" applyFill="1" applyBorder="1" applyAlignment="1">
      <alignment vertical="center" wrapText="1"/>
    </xf>
    <xf numFmtId="0" fontId="2" fillId="6" borderId="13" xfId="0" applyFont="1" applyFill="1" applyBorder="1" applyAlignment="1">
      <alignment horizontal="center" wrapText="1"/>
    </xf>
    <xf numFmtId="0" fontId="2" fillId="0" borderId="12" xfId="0" applyFont="1" applyBorder="1" applyAlignment="1">
      <alignment horizontal="center" vertical="top" wrapText="1"/>
    </xf>
    <xf numFmtId="0" fontId="1" fillId="0" borderId="1" xfId="0" applyFont="1" applyBorder="1" applyAlignment="1">
      <alignment horizontal="center" wrapText="1"/>
    </xf>
    <xf numFmtId="0" fontId="1" fillId="6" borderId="13" xfId="0" applyFont="1" applyFill="1" applyBorder="1" applyAlignment="1">
      <alignment horizontal="center" wrapText="1"/>
    </xf>
    <xf numFmtId="0" fontId="2" fillId="0" borderId="22" xfId="0" applyFont="1" applyBorder="1" applyAlignment="1">
      <alignment vertical="center" wrapText="1"/>
    </xf>
    <xf numFmtId="0" fontId="2" fillId="0" borderId="14" xfId="0" applyFont="1" applyBorder="1" applyAlignment="1">
      <alignment horizontal="center" vertical="top" wrapText="1"/>
    </xf>
    <xf numFmtId="0" fontId="1" fillId="0" borderId="15" xfId="0" applyFont="1" applyBorder="1" applyAlignment="1">
      <alignment horizontal="center" wrapText="1"/>
    </xf>
    <xf numFmtId="0" fontId="1" fillId="6" borderId="16" xfId="0" applyFont="1" applyFill="1" applyBorder="1" applyAlignment="1">
      <alignment horizontal="center" wrapText="1"/>
    </xf>
    <xf numFmtId="0" fontId="6" fillId="0" borderId="23" xfId="0" applyFont="1" applyBorder="1" applyAlignment="1">
      <alignment vertical="center" wrapText="1"/>
    </xf>
    <xf numFmtId="0" fontId="10" fillId="0" borderId="0" xfId="0" applyFont="1" applyAlignment="1">
      <alignment vertical="center" wrapText="1"/>
    </xf>
    <xf numFmtId="9" fontId="0" fillId="0" borderId="0" xfId="3" applyFont="1"/>
    <xf numFmtId="0" fontId="13" fillId="0" borderId="0" xfId="0" applyFont="1" applyAlignment="1">
      <alignment wrapText="1"/>
    </xf>
    <xf numFmtId="0" fontId="0" fillId="2" borderId="1" xfId="0" applyFill="1" applyBorder="1" applyAlignment="1">
      <alignment horizontal="center" vertical="center" wrapText="1"/>
    </xf>
    <xf numFmtId="164" fontId="0" fillId="0" borderId="0" xfId="3" applyNumberFormat="1" applyFont="1"/>
    <xf numFmtId="164" fontId="0" fillId="0" borderId="0" xfId="0" applyNumberFormat="1"/>
    <xf numFmtId="0" fontId="0" fillId="0" borderId="1" xfId="0" applyFill="1" applyBorder="1" applyAlignment="1">
      <alignment horizontal="center" vertical="center"/>
    </xf>
    <xf numFmtId="164" fontId="0" fillId="0" borderId="1" xfId="0" applyNumberFormat="1" applyFill="1" applyBorder="1" applyAlignment="1">
      <alignment horizontal="center" vertical="center"/>
    </xf>
    <xf numFmtId="164" fontId="0" fillId="0" borderId="0" xfId="3" applyNumberFormat="1" applyFont="1" applyFill="1"/>
    <xf numFmtId="9" fontId="0" fillId="0" borderId="0" xfId="3" applyFont="1" applyFill="1"/>
    <xf numFmtId="0" fontId="0" fillId="0" borderId="0" xfId="0" applyFill="1"/>
    <xf numFmtId="0" fontId="13" fillId="0" borderId="0" xfId="0" applyFont="1" applyBorder="1" applyAlignment="1">
      <alignment wrapText="1"/>
    </xf>
    <xf numFmtId="0" fontId="0" fillId="4" borderId="2" xfId="0" applyFill="1" applyBorder="1" applyAlignment="1">
      <alignment horizontal="center" vertical="center"/>
    </xf>
    <xf numFmtId="164" fontId="0" fillId="4" borderId="2" xfId="0" applyNumberFormat="1" applyFill="1" applyBorder="1" applyAlignment="1">
      <alignment horizontal="center" vertical="center"/>
    </xf>
    <xf numFmtId="0" fontId="0" fillId="0" borderId="0" xfId="0" applyBorder="1" applyAlignment="1">
      <alignment vertical="center"/>
    </xf>
    <xf numFmtId="0" fontId="0" fillId="0" borderId="0" xfId="0" applyFont="1" applyFill="1" applyBorder="1" applyAlignment="1">
      <alignment vertical="center"/>
    </xf>
    <xf numFmtId="0" fontId="2" fillId="0" borderId="9" xfId="0" applyFont="1" applyBorder="1" applyAlignment="1">
      <alignment horizontal="left" vertical="top" wrapText="1"/>
    </xf>
    <xf numFmtId="0" fontId="2" fillId="0" borderId="10" xfId="0" applyFont="1" applyBorder="1" applyAlignment="1">
      <alignment horizontal="left" vertical="top" wrapText="1"/>
    </xf>
    <xf numFmtId="0" fontId="2" fillId="0" borderId="11" xfId="0" applyFont="1" applyBorder="1" applyAlignment="1">
      <alignment horizontal="left" vertical="top" wrapText="1"/>
    </xf>
    <xf numFmtId="0" fontId="2" fillId="0" borderId="19" xfId="0" applyFont="1" applyBorder="1" applyAlignment="1">
      <alignment horizontal="left" wrapText="1"/>
    </xf>
    <xf numFmtId="0" fontId="2" fillId="0" borderId="20" xfId="0" applyFont="1" applyBorder="1" applyAlignment="1">
      <alignment horizontal="left" wrapText="1"/>
    </xf>
    <xf numFmtId="0" fontId="2" fillId="0" borderId="21" xfId="0" applyFont="1" applyBorder="1" applyAlignment="1">
      <alignment horizontal="left" wrapText="1"/>
    </xf>
    <xf numFmtId="0" fontId="12" fillId="7" borderId="1" xfId="0" applyFont="1" applyFill="1" applyBorder="1" applyAlignment="1">
      <alignment horizontal="center" vertical="center" wrapText="1"/>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0" fontId="0" fillId="0" borderId="0" xfId="0" applyBorder="1" applyAlignment="1">
      <alignment horizontal="left" vertical="top" wrapText="1"/>
    </xf>
    <xf numFmtId="0" fontId="0" fillId="0" borderId="24" xfId="0" applyBorder="1" applyAlignment="1">
      <alignment horizontal="left" vertical="top" wrapText="1"/>
    </xf>
    <xf numFmtId="0" fontId="0" fillId="0" borderId="25" xfId="0" applyBorder="1" applyAlignment="1">
      <alignment horizontal="left" vertical="top" wrapText="1"/>
    </xf>
    <xf numFmtId="0" fontId="0" fillId="0" borderId="26" xfId="0" applyBorder="1" applyAlignment="1">
      <alignment horizontal="left" vertical="top" wrapText="1"/>
    </xf>
    <xf numFmtId="0" fontId="0" fillId="0" borderId="27" xfId="0" applyBorder="1" applyAlignment="1">
      <alignment horizontal="left" vertical="top" wrapText="1"/>
    </xf>
    <xf numFmtId="0" fontId="0" fillId="0" borderId="28" xfId="0" applyBorder="1" applyAlignment="1">
      <alignment horizontal="left" vertical="top" wrapText="1"/>
    </xf>
    <xf numFmtId="0" fontId="0" fillId="0" borderId="29" xfId="0" applyBorder="1" applyAlignment="1">
      <alignment horizontal="left" vertical="top" wrapText="1"/>
    </xf>
    <xf numFmtId="0" fontId="0" fillId="0" borderId="30" xfId="0" applyBorder="1" applyAlignment="1">
      <alignment horizontal="left" vertical="top" wrapText="1"/>
    </xf>
    <xf numFmtId="0" fontId="0" fillId="0" borderId="31" xfId="0" applyBorder="1" applyAlignment="1">
      <alignment horizontal="left" vertical="top" wrapText="1"/>
    </xf>
  </cellXfs>
  <cellStyles count="4">
    <cellStyle name="Lien hypertexte" xfId="2" builtinId="8"/>
    <cellStyle name="Normal" xfId="0" builtinId="0"/>
    <cellStyle name="Normal_20090909_Le Point_prix quartiers T2 2009" xfId="1"/>
    <cellStyle name="Pourcentage" xfId="3" builtinId="5"/>
  </cellStyles>
  <dxfs count="0"/>
  <tableStyles count="0" defaultTableStyle="TableStyleMedium2" defaultPivotStyle="PivotStyleLight16"/>
  <colors>
    <mruColors>
      <color rgb="FF575756"/>
      <color rgb="FFED6A3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3213688</xdr:colOff>
      <xdr:row>6</xdr:row>
      <xdr:rowOff>38099</xdr:rowOff>
    </xdr:to>
    <xdr:pic>
      <xdr:nvPicPr>
        <xdr:cNvPr id="2" name="Image 1"/>
        <xdr:cNvPicPr>
          <a:picLocks noChangeAspect="1"/>
        </xdr:cNvPicPr>
      </xdr:nvPicPr>
      <xdr:blipFill rotWithShape="1">
        <a:blip xmlns:r="http://schemas.openxmlformats.org/officeDocument/2006/relationships" r:embed="rId1"/>
        <a:srcRect b="28197"/>
        <a:stretch/>
      </xdr:blipFill>
      <xdr:spPr>
        <a:xfrm>
          <a:off x="0" y="0"/>
          <a:ext cx="3213688" cy="118109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70438</xdr:colOff>
      <xdr:row>6</xdr:row>
      <xdr:rowOff>16932</xdr:rowOff>
    </xdr:to>
    <xdr:pic>
      <xdr:nvPicPr>
        <xdr:cNvPr id="3" name="Image 2"/>
        <xdr:cNvPicPr>
          <a:picLocks noChangeAspect="1"/>
        </xdr:cNvPicPr>
      </xdr:nvPicPr>
      <xdr:blipFill rotWithShape="1">
        <a:blip xmlns:r="http://schemas.openxmlformats.org/officeDocument/2006/relationships" r:embed="rId1"/>
        <a:srcRect b="28197"/>
        <a:stretch/>
      </xdr:blipFill>
      <xdr:spPr>
        <a:xfrm>
          <a:off x="0" y="0"/>
          <a:ext cx="3213688" cy="1181099"/>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bofip.impots.gouv.fr/bofip/10130-PGP.html?identifiant=BOI--20180611"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5"/>
  <sheetViews>
    <sheetView showGridLines="0" tabSelected="1" workbookViewId="0">
      <selection activeCell="D39" sqref="D39"/>
    </sheetView>
  </sheetViews>
  <sheetFormatPr baseColWidth="10" defaultRowHeight="15" x14ac:dyDescent="0.25"/>
  <cols>
    <col min="1" max="1" width="142" style="35" customWidth="1"/>
    <col min="2" max="2" width="4.85546875" style="35" customWidth="1"/>
    <col min="3" max="3" width="21" style="36" customWidth="1"/>
    <col min="4" max="4" width="16.7109375" style="36" bestFit="1" customWidth="1"/>
    <col min="5" max="5" width="21.7109375" style="36" bestFit="1" customWidth="1"/>
    <col min="6" max="6" width="27.28515625" style="36" bestFit="1" customWidth="1"/>
    <col min="7" max="7" width="19.140625" style="36" bestFit="1" customWidth="1"/>
    <col min="8" max="8" width="15.140625" style="35" customWidth="1"/>
    <col min="9" max="16384" width="11.42578125" style="35"/>
  </cols>
  <sheetData>
    <row r="1" spans="1:7" s="11" customFormat="1" x14ac:dyDescent="0.25">
      <c r="A1" s="8"/>
      <c r="B1" s="9"/>
      <c r="C1" s="10"/>
      <c r="D1" s="10"/>
      <c r="E1" s="10"/>
      <c r="F1" s="10"/>
      <c r="G1" s="10"/>
    </row>
    <row r="2" spans="1:7" s="11" customFormat="1" x14ac:dyDescent="0.25">
      <c r="A2" s="12"/>
      <c r="B2" s="9"/>
      <c r="C2" s="10"/>
      <c r="D2" s="10"/>
      <c r="E2" s="10"/>
      <c r="F2" s="10"/>
      <c r="G2" s="10"/>
    </row>
    <row r="3" spans="1:7" s="11" customFormat="1" x14ac:dyDescent="0.25">
      <c r="A3" s="12"/>
      <c r="B3" s="9"/>
      <c r="C3" s="10"/>
      <c r="D3" s="10"/>
      <c r="E3" s="10"/>
      <c r="F3" s="10"/>
      <c r="G3" s="10"/>
    </row>
    <row r="4" spans="1:7" s="11" customFormat="1" x14ac:dyDescent="0.25">
      <c r="A4" s="12"/>
      <c r="B4" s="9"/>
      <c r="C4" s="10"/>
      <c r="D4" s="10"/>
      <c r="E4" s="10"/>
      <c r="F4" s="10"/>
      <c r="G4" s="10"/>
    </row>
    <row r="5" spans="1:7" s="11" customFormat="1" x14ac:dyDescent="0.25">
      <c r="A5" s="12"/>
      <c r="B5" s="9"/>
      <c r="C5" s="10"/>
      <c r="D5" s="10"/>
      <c r="E5" s="10"/>
      <c r="F5" s="10"/>
      <c r="G5" s="10"/>
    </row>
    <row r="6" spans="1:7" s="11" customFormat="1" x14ac:dyDescent="0.25">
      <c r="A6" s="12"/>
      <c r="B6" s="9"/>
      <c r="C6" s="10"/>
      <c r="D6" s="10"/>
      <c r="E6" s="10"/>
      <c r="F6" s="10"/>
      <c r="G6" s="10"/>
    </row>
    <row r="7" spans="1:7" s="11" customFormat="1" ht="30" x14ac:dyDescent="0.25">
      <c r="A7" s="13" t="s">
        <v>59</v>
      </c>
      <c r="B7" s="9"/>
      <c r="C7" s="10"/>
      <c r="D7" s="10"/>
      <c r="E7" s="10"/>
      <c r="F7" s="10"/>
      <c r="G7" s="10"/>
    </row>
    <row r="8" spans="1:7" s="11" customFormat="1" x14ac:dyDescent="0.25">
      <c r="A8" s="13" t="s">
        <v>60</v>
      </c>
      <c r="B8" s="9"/>
      <c r="C8" s="10"/>
      <c r="D8" s="10"/>
      <c r="E8" s="10"/>
      <c r="F8" s="10"/>
      <c r="G8" s="10"/>
    </row>
    <row r="9" spans="1:7" s="11" customFormat="1" x14ac:dyDescent="0.25">
      <c r="A9" s="13" t="s">
        <v>61</v>
      </c>
      <c r="B9" s="9"/>
      <c r="C9" s="10"/>
      <c r="D9" s="10"/>
      <c r="E9" s="10"/>
      <c r="F9" s="10"/>
      <c r="G9" s="10"/>
    </row>
    <row r="10" spans="1:7" s="11" customFormat="1" x14ac:dyDescent="0.25">
      <c r="A10" s="13" t="s">
        <v>62</v>
      </c>
      <c r="B10" s="9"/>
      <c r="C10" s="10"/>
      <c r="D10" s="10"/>
      <c r="E10" s="10"/>
      <c r="F10" s="10"/>
      <c r="G10" s="10"/>
    </row>
    <row r="11" spans="1:7" s="11" customFormat="1" x14ac:dyDescent="0.25">
      <c r="A11" s="13" t="s">
        <v>63</v>
      </c>
      <c r="B11" s="9"/>
      <c r="C11" s="10"/>
      <c r="D11" s="10"/>
      <c r="E11" s="10"/>
      <c r="F11" s="10"/>
      <c r="G11" s="10"/>
    </row>
    <row r="12" spans="1:7" s="11" customFormat="1" x14ac:dyDescent="0.25">
      <c r="A12" s="13" t="s">
        <v>64</v>
      </c>
      <c r="B12" s="9"/>
      <c r="C12" s="10"/>
      <c r="D12" s="10"/>
      <c r="E12" s="10"/>
      <c r="F12" s="10"/>
      <c r="G12" s="10"/>
    </row>
    <row r="13" spans="1:7" s="11" customFormat="1" x14ac:dyDescent="0.25">
      <c r="A13" s="13"/>
      <c r="B13" s="9"/>
      <c r="C13" s="10"/>
      <c r="D13" s="10"/>
      <c r="E13" s="10"/>
      <c r="F13" s="10"/>
      <c r="G13" s="10"/>
    </row>
    <row r="14" spans="1:7" s="11" customFormat="1" x14ac:dyDescent="0.25">
      <c r="A14" s="14" t="s">
        <v>65</v>
      </c>
      <c r="B14" s="9"/>
      <c r="C14" s="10"/>
      <c r="D14" s="10"/>
      <c r="E14" s="10"/>
      <c r="F14" s="10"/>
      <c r="G14" s="10"/>
    </row>
    <row r="15" spans="1:7" s="11" customFormat="1" x14ac:dyDescent="0.25">
      <c r="A15" s="14"/>
      <c r="B15" s="9"/>
      <c r="C15" s="10"/>
      <c r="D15" s="10"/>
      <c r="E15" s="10"/>
      <c r="F15" s="10"/>
      <c r="G15" s="10"/>
    </row>
    <row r="16" spans="1:7" s="11" customFormat="1" x14ac:dyDescent="0.25">
      <c r="A16" s="15" t="s">
        <v>66</v>
      </c>
      <c r="B16" s="9"/>
      <c r="C16" s="10"/>
      <c r="D16" s="10"/>
      <c r="E16" s="10"/>
      <c r="F16" s="10"/>
      <c r="G16" s="10"/>
    </row>
    <row r="17" spans="1:8" s="11" customFormat="1" x14ac:dyDescent="0.25">
      <c r="A17" s="14"/>
      <c r="B17" s="9"/>
      <c r="C17" s="10"/>
      <c r="D17" s="10"/>
      <c r="E17" s="10"/>
      <c r="F17" s="10"/>
      <c r="G17" s="10"/>
    </row>
    <row r="18" spans="1:8" s="11" customFormat="1" x14ac:dyDescent="0.25">
      <c r="A18" s="12"/>
      <c r="B18" s="9"/>
      <c r="C18" s="10"/>
      <c r="D18" s="10"/>
      <c r="E18" s="10"/>
      <c r="F18" s="10"/>
      <c r="G18" s="10"/>
    </row>
    <row r="19" spans="1:8" s="11" customFormat="1" x14ac:dyDescent="0.25">
      <c r="A19" s="16" t="s">
        <v>67</v>
      </c>
      <c r="B19" s="9"/>
      <c r="C19" s="10"/>
      <c r="D19" s="10"/>
      <c r="E19" s="10"/>
      <c r="F19" s="10"/>
      <c r="G19" s="10"/>
    </row>
    <row r="20" spans="1:8" s="11" customFormat="1" x14ac:dyDescent="0.25">
      <c r="A20" s="12"/>
      <c r="B20" s="9"/>
      <c r="C20" s="10"/>
      <c r="D20" s="10"/>
      <c r="E20" s="10"/>
      <c r="F20" s="10"/>
      <c r="G20" s="10"/>
    </row>
    <row r="21" spans="1:8" s="11" customFormat="1" ht="33.75" customHeight="1" x14ac:dyDescent="0.25">
      <c r="A21" s="17" t="s">
        <v>68</v>
      </c>
      <c r="B21" s="18"/>
      <c r="C21" s="10"/>
      <c r="D21" s="10"/>
      <c r="E21" s="10"/>
      <c r="F21" s="10"/>
      <c r="G21" s="10"/>
      <c r="H21" s="9"/>
    </row>
    <row r="22" spans="1:8" s="11" customFormat="1" ht="15.75" thickBot="1" x14ac:dyDescent="0.3">
      <c r="A22" s="19"/>
      <c r="B22" s="18"/>
      <c r="C22" s="20"/>
      <c r="D22" s="20"/>
      <c r="E22" s="20"/>
      <c r="F22" s="20"/>
      <c r="G22" s="20"/>
      <c r="H22" s="9"/>
    </row>
    <row r="23" spans="1:8" s="11" customFormat="1" x14ac:dyDescent="0.25">
      <c r="A23" s="13" t="s">
        <v>69</v>
      </c>
      <c r="B23" s="18"/>
      <c r="C23" s="66" t="s">
        <v>70</v>
      </c>
      <c r="D23" s="67"/>
      <c r="E23" s="67"/>
      <c r="F23" s="67"/>
      <c r="G23" s="68"/>
      <c r="H23" s="9"/>
    </row>
    <row r="24" spans="1:8" s="11" customFormat="1" x14ac:dyDescent="0.25">
      <c r="A24" s="19"/>
      <c r="B24" s="18"/>
      <c r="C24" s="21"/>
      <c r="D24" s="22" t="s">
        <v>71</v>
      </c>
      <c r="E24" s="22" t="s">
        <v>72</v>
      </c>
      <c r="F24" s="22" t="s">
        <v>37</v>
      </c>
      <c r="G24" s="23" t="s">
        <v>51</v>
      </c>
      <c r="H24" s="9"/>
    </row>
    <row r="25" spans="1:8" s="11" customFormat="1" ht="24" x14ac:dyDescent="0.25">
      <c r="A25" s="13"/>
      <c r="B25" s="18"/>
      <c r="C25" s="24" t="s">
        <v>73</v>
      </c>
      <c r="D25" s="25">
        <v>4</v>
      </c>
      <c r="E25" s="25">
        <v>8</v>
      </c>
      <c r="F25" s="25">
        <v>2</v>
      </c>
      <c r="G25" s="26">
        <v>7</v>
      </c>
      <c r="H25" s="9"/>
    </row>
    <row r="26" spans="1:8" s="11" customFormat="1" ht="31.5" customHeight="1" thickBot="1" x14ac:dyDescent="0.3">
      <c r="A26" s="19"/>
      <c r="B26" s="18"/>
      <c r="C26" s="27" t="s">
        <v>74</v>
      </c>
      <c r="D26" s="28">
        <v>3</v>
      </c>
      <c r="E26" s="28">
        <v>6</v>
      </c>
      <c r="F26" s="28">
        <v>0</v>
      </c>
      <c r="G26" s="29">
        <v>4</v>
      </c>
      <c r="H26" s="9"/>
    </row>
    <row r="27" spans="1:8" s="11" customFormat="1" x14ac:dyDescent="0.25">
      <c r="A27" s="12"/>
      <c r="B27" s="9"/>
      <c r="C27" s="10"/>
      <c r="D27" s="10"/>
      <c r="E27" s="10"/>
      <c r="F27" s="10"/>
      <c r="G27" s="10"/>
    </row>
    <row r="28" spans="1:8" s="11" customFormat="1" x14ac:dyDescent="0.25">
      <c r="A28" s="13" t="s">
        <v>75</v>
      </c>
      <c r="B28" s="30"/>
      <c r="C28" s="20"/>
      <c r="D28" s="20"/>
      <c r="E28" s="20"/>
      <c r="F28" s="20"/>
      <c r="G28" s="20"/>
    </row>
    <row r="29" spans="1:8" s="11" customFormat="1" x14ac:dyDescent="0.25">
      <c r="A29" s="12"/>
      <c r="B29" s="9"/>
      <c r="C29" s="10"/>
      <c r="D29" s="10"/>
      <c r="E29" s="10"/>
      <c r="F29" s="10"/>
      <c r="G29" s="10"/>
    </row>
    <row r="30" spans="1:8" s="11" customFormat="1" ht="30" x14ac:dyDescent="0.25">
      <c r="A30" s="13" t="s">
        <v>76</v>
      </c>
      <c r="B30" s="9"/>
      <c r="C30" s="10"/>
      <c r="D30" s="10"/>
      <c r="E30" s="10"/>
      <c r="F30" s="10"/>
      <c r="G30" s="10"/>
    </row>
    <row r="31" spans="1:8" s="11" customFormat="1" x14ac:dyDescent="0.25">
      <c r="A31" s="13"/>
      <c r="B31" s="9"/>
      <c r="C31" s="10"/>
      <c r="D31" s="10"/>
      <c r="E31" s="10"/>
      <c r="F31" s="10"/>
      <c r="G31" s="10"/>
    </row>
    <row r="32" spans="1:8" s="11" customFormat="1" ht="45" x14ac:dyDescent="0.25">
      <c r="A32" s="13" t="s">
        <v>77</v>
      </c>
      <c r="B32" s="9"/>
      <c r="C32" s="10"/>
      <c r="D32" s="10"/>
      <c r="E32" s="10"/>
      <c r="F32" s="10"/>
      <c r="G32" s="10"/>
    </row>
    <row r="33" spans="1:8" s="11" customFormat="1" x14ac:dyDescent="0.25">
      <c r="A33" s="13"/>
      <c r="B33" s="30"/>
      <c r="C33" s="10"/>
      <c r="D33" s="10"/>
      <c r="E33" s="10"/>
      <c r="F33" s="10"/>
      <c r="G33" s="10"/>
      <c r="H33" s="9"/>
    </row>
    <row r="34" spans="1:8" s="11" customFormat="1" x14ac:dyDescent="0.25">
      <c r="A34" s="12"/>
      <c r="B34" s="30"/>
      <c r="C34" s="10"/>
      <c r="D34" s="10"/>
      <c r="E34" s="10"/>
      <c r="F34" s="10"/>
      <c r="G34" s="10"/>
      <c r="H34" s="9"/>
    </row>
    <row r="35" spans="1:8" s="11" customFormat="1" x14ac:dyDescent="0.25">
      <c r="A35" s="16" t="s">
        <v>78</v>
      </c>
      <c r="B35" s="30"/>
      <c r="C35" s="10"/>
      <c r="D35" s="10"/>
      <c r="E35" s="10"/>
      <c r="F35" s="10"/>
      <c r="G35" s="10"/>
      <c r="H35" s="9"/>
    </row>
    <row r="36" spans="1:8" s="11" customFormat="1" x14ac:dyDescent="0.25">
      <c r="A36" s="12"/>
      <c r="B36" s="30"/>
      <c r="C36" s="10"/>
      <c r="D36" s="10"/>
      <c r="E36" s="10"/>
      <c r="F36" s="10"/>
      <c r="G36" s="10"/>
      <c r="H36" s="9"/>
    </row>
    <row r="37" spans="1:8" s="11" customFormat="1" x14ac:dyDescent="0.25">
      <c r="A37" s="17" t="s">
        <v>79</v>
      </c>
      <c r="B37" s="30"/>
      <c r="C37" s="31"/>
      <c r="D37" s="31"/>
      <c r="E37" s="31"/>
      <c r="F37" s="31"/>
      <c r="G37" s="31"/>
    </row>
    <row r="38" spans="1:8" s="11" customFormat="1" x14ac:dyDescent="0.25">
      <c r="A38" s="16"/>
      <c r="B38" s="30"/>
      <c r="C38" s="10"/>
      <c r="D38" s="10"/>
      <c r="E38" s="10"/>
      <c r="F38" s="10"/>
      <c r="G38" s="10"/>
    </row>
    <row r="39" spans="1:8" s="11" customFormat="1" ht="30" x14ac:dyDescent="0.25">
      <c r="A39" s="13" t="s">
        <v>80</v>
      </c>
      <c r="B39" s="30"/>
      <c r="C39" s="10"/>
      <c r="D39" s="10"/>
      <c r="E39" s="10"/>
      <c r="F39" s="10"/>
      <c r="G39" s="10"/>
    </row>
    <row r="40" spans="1:8" s="11" customFormat="1" x14ac:dyDescent="0.25">
      <c r="A40" s="12"/>
      <c r="B40" s="30"/>
      <c r="C40" s="10"/>
      <c r="D40" s="10"/>
      <c r="E40" s="10"/>
      <c r="F40" s="10"/>
      <c r="G40" s="10"/>
    </row>
    <row r="41" spans="1:8" s="11" customFormat="1" x14ac:dyDescent="0.25">
      <c r="A41" s="13" t="s">
        <v>81</v>
      </c>
      <c r="B41" s="30"/>
      <c r="C41" s="10"/>
      <c r="D41" s="10"/>
      <c r="E41" s="10"/>
      <c r="F41" s="10"/>
      <c r="G41" s="10"/>
    </row>
    <row r="42" spans="1:8" s="11" customFormat="1" x14ac:dyDescent="0.25">
      <c r="A42" s="19"/>
      <c r="B42" s="9"/>
      <c r="C42" s="10"/>
      <c r="D42" s="10"/>
      <c r="E42" s="10"/>
      <c r="F42" s="10"/>
      <c r="G42" s="10"/>
    </row>
    <row r="43" spans="1:8" s="11" customFormat="1" ht="30" x14ac:dyDescent="0.25">
      <c r="A43" s="13" t="s">
        <v>82</v>
      </c>
      <c r="B43" s="9"/>
      <c r="C43" s="10"/>
      <c r="D43" s="10"/>
      <c r="E43" s="10"/>
      <c r="F43" s="10"/>
      <c r="G43" s="10"/>
    </row>
    <row r="44" spans="1:8" s="11" customFormat="1" x14ac:dyDescent="0.25">
      <c r="A44" s="12"/>
      <c r="B44" s="9"/>
      <c r="C44" s="10"/>
      <c r="D44" s="10"/>
      <c r="E44" s="10"/>
      <c r="F44" s="10"/>
      <c r="G44" s="10"/>
    </row>
    <row r="45" spans="1:8" s="34" customFormat="1" ht="30" x14ac:dyDescent="0.25">
      <c r="A45" s="32" t="s">
        <v>83</v>
      </c>
      <c r="B45" s="33"/>
      <c r="C45" s="20"/>
      <c r="D45" s="20"/>
      <c r="E45" s="20"/>
      <c r="F45" s="20"/>
      <c r="G45" s="20"/>
    </row>
    <row r="46" spans="1:8" x14ac:dyDescent="0.25">
      <c r="A46" s="12"/>
    </row>
    <row r="47" spans="1:8" x14ac:dyDescent="0.25">
      <c r="A47" s="16" t="s">
        <v>84</v>
      </c>
    </row>
    <row r="48" spans="1:8" x14ac:dyDescent="0.25">
      <c r="A48" s="12"/>
    </row>
    <row r="49" spans="1:1" ht="30" x14ac:dyDescent="0.25">
      <c r="A49" s="17" t="s">
        <v>85</v>
      </c>
    </row>
    <row r="50" spans="1:1" x14ac:dyDescent="0.25">
      <c r="A50" s="37" t="s">
        <v>128</v>
      </c>
    </row>
    <row r="51" spans="1:1" x14ac:dyDescent="0.25">
      <c r="A51" s="19" t="s">
        <v>86</v>
      </c>
    </row>
    <row r="52" spans="1:1" x14ac:dyDescent="0.25">
      <c r="A52" s="13" t="s">
        <v>87</v>
      </c>
    </row>
    <row r="53" spans="1:1" x14ac:dyDescent="0.25">
      <c r="A53" s="12"/>
    </row>
    <row r="54" spans="1:1" ht="90" x14ac:dyDescent="0.25">
      <c r="A54" s="13" t="s">
        <v>88</v>
      </c>
    </row>
    <row r="55" spans="1:1" x14ac:dyDescent="0.25">
      <c r="A55" s="12"/>
    </row>
    <row r="56" spans="1:1" x14ac:dyDescent="0.25">
      <c r="A56" s="16" t="s">
        <v>89</v>
      </c>
    </row>
    <row r="57" spans="1:1" x14ac:dyDescent="0.25">
      <c r="A57" s="16"/>
    </row>
    <row r="58" spans="1:1" ht="30" x14ac:dyDescent="0.25">
      <c r="A58" s="17" t="s">
        <v>90</v>
      </c>
    </row>
    <row r="59" spans="1:1" x14ac:dyDescent="0.25">
      <c r="A59" s="16"/>
    </row>
    <row r="60" spans="1:1" x14ac:dyDescent="0.25">
      <c r="A60" s="13" t="s">
        <v>117</v>
      </c>
    </row>
    <row r="61" spans="1:1" x14ac:dyDescent="0.25">
      <c r="A61" s="12"/>
    </row>
    <row r="62" spans="1:1" ht="60" x14ac:dyDescent="0.25">
      <c r="A62" s="13" t="s">
        <v>91</v>
      </c>
    </row>
    <row r="63" spans="1:1" x14ac:dyDescent="0.25">
      <c r="A63" s="12"/>
    </row>
    <row r="64" spans="1:1" ht="15.75" thickBot="1" x14ac:dyDescent="0.3">
      <c r="A64" s="38" t="s">
        <v>92</v>
      </c>
    </row>
    <row r="65" spans="1:8" x14ac:dyDescent="0.25">
      <c r="A65" s="16"/>
      <c r="C65" s="69" t="s">
        <v>93</v>
      </c>
      <c r="D65" s="70"/>
      <c r="E65" s="70"/>
      <c r="F65" s="70"/>
      <c r="G65" s="70"/>
      <c r="H65" s="71"/>
    </row>
    <row r="66" spans="1:8" ht="33" customHeight="1" x14ac:dyDescent="0.25">
      <c r="A66" s="12"/>
      <c r="C66" s="39" t="s">
        <v>12</v>
      </c>
      <c r="D66" s="40" t="s">
        <v>71</v>
      </c>
      <c r="E66" s="40" t="s">
        <v>72</v>
      </c>
      <c r="F66" s="40" t="s">
        <v>37</v>
      </c>
      <c r="G66" s="40" t="s">
        <v>51</v>
      </c>
      <c r="H66" s="41" t="s">
        <v>94</v>
      </c>
    </row>
    <row r="67" spans="1:8" x14ac:dyDescent="0.25">
      <c r="A67" s="12"/>
      <c r="C67" s="42" t="s">
        <v>1</v>
      </c>
      <c r="D67" s="43" t="s">
        <v>95</v>
      </c>
      <c r="E67" s="43" t="s">
        <v>96</v>
      </c>
      <c r="F67" s="43" t="s">
        <v>97</v>
      </c>
      <c r="G67" s="43">
        <v>28</v>
      </c>
      <c r="H67" s="44">
        <v>28</v>
      </c>
    </row>
    <row r="68" spans="1:8" x14ac:dyDescent="0.25">
      <c r="A68" s="12"/>
      <c r="C68" s="42" t="s">
        <v>2</v>
      </c>
      <c r="D68" s="43" t="s">
        <v>98</v>
      </c>
      <c r="E68" s="43" t="s">
        <v>99</v>
      </c>
      <c r="F68" s="43" t="s">
        <v>100</v>
      </c>
      <c r="G68" s="43">
        <v>44</v>
      </c>
      <c r="H68" s="44">
        <v>44</v>
      </c>
    </row>
    <row r="69" spans="1:8" x14ac:dyDescent="0.25">
      <c r="A69" s="12"/>
      <c r="C69" s="42" t="s">
        <v>3</v>
      </c>
      <c r="D69" s="43" t="s">
        <v>101</v>
      </c>
      <c r="E69" s="43" t="s">
        <v>102</v>
      </c>
      <c r="F69" s="43" t="s">
        <v>101</v>
      </c>
      <c r="G69" s="43">
        <v>65</v>
      </c>
      <c r="H69" s="44">
        <v>65</v>
      </c>
    </row>
    <row r="70" spans="1:8" ht="15.75" thickBot="1" x14ac:dyDescent="0.3">
      <c r="A70" s="45"/>
      <c r="C70" s="46" t="s">
        <v>11</v>
      </c>
      <c r="D70" s="47" t="s">
        <v>103</v>
      </c>
      <c r="E70" s="47" t="s">
        <v>104</v>
      </c>
      <c r="F70" s="47" t="s">
        <v>105</v>
      </c>
      <c r="G70" s="47">
        <v>92</v>
      </c>
      <c r="H70" s="48">
        <v>88</v>
      </c>
    </row>
    <row r="71" spans="1:8" x14ac:dyDescent="0.25">
      <c r="A71" s="49"/>
    </row>
    <row r="73" spans="1:8" x14ac:dyDescent="0.25">
      <c r="C73" s="50"/>
    </row>
    <row r="74" spans="1:8" x14ac:dyDescent="0.25">
      <c r="C74" s="50"/>
    </row>
    <row r="75" spans="1:8" x14ac:dyDescent="0.25">
      <c r="C75" s="50"/>
    </row>
  </sheetData>
  <mergeCells count="2">
    <mergeCell ref="C23:G23"/>
    <mergeCell ref="C65:H65"/>
  </mergeCells>
  <hyperlinks>
    <hyperlink ref="A50" r:id="rId1"/>
  </hyperlinks>
  <pageMargins left="0.70866141732283472" right="0.70866141732283472" top="0.74803149606299213" bottom="0.74803149606299213" header="0.31496062992125984" footer="0.31496062992125984"/>
  <pageSetup paperSize="9"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AD121"/>
  <sheetViews>
    <sheetView zoomScale="70" zoomScaleNormal="70" workbookViewId="0">
      <pane xSplit="4" ySplit="11" topLeftCell="E12" activePane="bottomRight" state="frozen"/>
      <selection pane="topRight" activeCell="E1" sqref="E1"/>
      <selection pane="bottomLeft" activeCell="A10" sqref="A10"/>
      <selection pane="bottomRight" activeCell="U2" sqref="U2"/>
    </sheetView>
  </sheetViews>
  <sheetFormatPr baseColWidth="10" defaultRowHeight="15" x14ac:dyDescent="0.25"/>
  <cols>
    <col min="1" max="1" width="35.7109375" customWidth="1"/>
    <col min="5" max="5" width="14" customWidth="1"/>
    <col min="6" max="6" width="16.7109375" customWidth="1"/>
    <col min="7" max="7" width="16.85546875" customWidth="1"/>
    <col min="8" max="15" width="22.85546875" customWidth="1"/>
    <col min="16" max="16" width="25.5703125" customWidth="1"/>
    <col min="17" max="19" width="29.85546875" customWidth="1"/>
    <col min="20" max="22" width="20.5703125" customWidth="1"/>
    <col min="23" max="23" width="22.85546875" customWidth="1"/>
    <col min="24" max="25" width="26" customWidth="1"/>
    <col min="26" max="27" width="25.140625" customWidth="1"/>
    <col min="28" max="30" width="24.42578125" customWidth="1"/>
  </cols>
  <sheetData>
    <row r="4" spans="1:30" ht="9" customHeight="1" x14ac:dyDescent="0.25"/>
    <row r="5" spans="1:30" ht="8.25" customHeight="1" x14ac:dyDescent="0.25"/>
    <row r="6" spans="1:30" ht="29.25" customHeight="1" x14ac:dyDescent="0.25">
      <c r="Q6" s="52"/>
      <c r="R6" s="52"/>
      <c r="S6" s="77" t="s">
        <v>118</v>
      </c>
      <c r="T6" s="78"/>
      <c r="U6" s="78"/>
      <c r="V6" s="78"/>
      <c r="W6" s="78"/>
      <c r="X6" s="79"/>
      <c r="Y6" s="77" t="s">
        <v>119</v>
      </c>
      <c r="Z6" s="78"/>
      <c r="AA6" s="78"/>
      <c r="AB6" s="78"/>
      <c r="AC6" s="78"/>
      <c r="AD6" s="79"/>
    </row>
    <row r="7" spans="1:30" ht="29.25" customHeight="1" x14ac:dyDescent="0.25">
      <c r="Q7" s="52"/>
      <c r="R7" s="52"/>
      <c r="S7" s="80"/>
      <c r="T7" s="75"/>
      <c r="U7" s="75"/>
      <c r="V7" s="75"/>
      <c r="W7" s="75"/>
      <c r="X7" s="81"/>
      <c r="Y7" s="80"/>
      <c r="Z7" s="75"/>
      <c r="AA7" s="75"/>
      <c r="AB7" s="75"/>
      <c r="AC7" s="75"/>
      <c r="AD7" s="81"/>
    </row>
    <row r="8" spans="1:30" ht="97.5" customHeight="1" x14ac:dyDescent="0.25">
      <c r="A8" t="s">
        <v>107</v>
      </c>
      <c r="Q8" s="61"/>
      <c r="R8" s="61"/>
      <c r="S8" s="82"/>
      <c r="T8" s="76"/>
      <c r="U8" s="76"/>
      <c r="V8" s="76"/>
      <c r="W8" s="76"/>
      <c r="X8" s="83"/>
      <c r="Y8" s="82"/>
      <c r="Z8" s="76"/>
      <c r="AA8" s="76"/>
      <c r="AB8" s="76"/>
      <c r="AC8" s="76"/>
      <c r="AD8" s="83"/>
    </row>
    <row r="9" spans="1:30" s="64" customFormat="1" ht="39" customHeight="1" x14ac:dyDescent="0.25">
      <c r="A9" s="73" t="s">
        <v>15</v>
      </c>
      <c r="B9" s="73" t="s">
        <v>14</v>
      </c>
      <c r="C9" s="73" t="s">
        <v>20</v>
      </c>
      <c r="D9" s="73" t="s">
        <v>12</v>
      </c>
      <c r="E9" s="74" t="s">
        <v>29</v>
      </c>
      <c r="F9" s="74" t="s">
        <v>36</v>
      </c>
      <c r="G9" s="74" t="s">
        <v>18</v>
      </c>
      <c r="H9" s="74" t="s">
        <v>19</v>
      </c>
      <c r="I9" s="74"/>
      <c r="J9" s="74"/>
      <c r="K9" s="74" t="s">
        <v>27</v>
      </c>
      <c r="L9" s="74"/>
      <c r="M9" s="74"/>
      <c r="N9" s="73" t="s">
        <v>28</v>
      </c>
      <c r="O9" s="73"/>
      <c r="P9" s="73"/>
      <c r="Q9" s="72" t="s">
        <v>111</v>
      </c>
      <c r="R9" s="72"/>
      <c r="S9" s="72" t="s">
        <v>124</v>
      </c>
      <c r="T9" s="72"/>
      <c r="U9" s="72"/>
      <c r="V9" s="72"/>
      <c r="W9" s="72"/>
      <c r="X9" s="72"/>
      <c r="Y9" s="72" t="s">
        <v>113</v>
      </c>
      <c r="Z9" s="72"/>
      <c r="AA9" s="72"/>
      <c r="AB9" s="72"/>
      <c r="AC9" s="72"/>
      <c r="AD9" s="72"/>
    </row>
    <row r="10" spans="1:30" s="64" customFormat="1" ht="45.75" customHeight="1" x14ac:dyDescent="0.25">
      <c r="A10" s="73"/>
      <c r="B10" s="73"/>
      <c r="C10" s="73"/>
      <c r="D10" s="73"/>
      <c r="E10" s="74"/>
      <c r="F10" s="74"/>
      <c r="G10" s="74"/>
      <c r="H10" s="53" t="s">
        <v>44</v>
      </c>
      <c r="I10" s="53" t="s">
        <v>45</v>
      </c>
      <c r="J10" s="53" t="s">
        <v>46</v>
      </c>
      <c r="K10" s="53" t="s">
        <v>24</v>
      </c>
      <c r="L10" s="53" t="s">
        <v>25</v>
      </c>
      <c r="M10" s="53" t="s">
        <v>26</v>
      </c>
      <c r="N10" s="53" t="s">
        <v>24</v>
      </c>
      <c r="O10" s="53" t="s">
        <v>25</v>
      </c>
      <c r="P10" s="53" t="s">
        <v>26</v>
      </c>
      <c r="Q10" s="72"/>
      <c r="R10" s="72"/>
      <c r="S10" s="72" t="s">
        <v>24</v>
      </c>
      <c r="T10" s="72"/>
      <c r="U10" s="72" t="s">
        <v>25</v>
      </c>
      <c r="V10" s="72"/>
      <c r="W10" s="72" t="s">
        <v>26</v>
      </c>
      <c r="X10" s="72"/>
      <c r="Y10" s="72" t="s">
        <v>24</v>
      </c>
      <c r="Z10" s="72"/>
      <c r="AA10" s="72" t="s">
        <v>25</v>
      </c>
      <c r="AB10" s="72"/>
      <c r="AC10" s="72" t="s">
        <v>26</v>
      </c>
      <c r="AD10" s="72"/>
    </row>
    <row r="11" spans="1:30" s="65" customFormat="1" ht="43.5" customHeight="1" x14ac:dyDescent="0.25">
      <c r="A11" s="1" t="s">
        <v>16</v>
      </c>
      <c r="B11" s="1" t="s">
        <v>13</v>
      </c>
      <c r="C11" s="1" t="s">
        <v>21</v>
      </c>
      <c r="D11" s="1" t="s">
        <v>0</v>
      </c>
      <c r="E11" s="2" t="s">
        <v>22</v>
      </c>
      <c r="F11" s="4" t="s">
        <v>35</v>
      </c>
      <c r="G11" s="2" t="s">
        <v>17</v>
      </c>
      <c r="H11" s="2" t="s">
        <v>47</v>
      </c>
      <c r="I11" s="2" t="s">
        <v>48</v>
      </c>
      <c r="J11" s="2" t="s">
        <v>49</v>
      </c>
      <c r="K11" s="4" t="s">
        <v>23</v>
      </c>
      <c r="L11" s="4" t="s">
        <v>34</v>
      </c>
      <c r="M11" s="4" t="s">
        <v>33</v>
      </c>
      <c r="N11" s="4" t="s">
        <v>32</v>
      </c>
      <c r="O11" s="4" t="s">
        <v>30</v>
      </c>
      <c r="P11" s="4" t="s">
        <v>31</v>
      </c>
      <c r="Q11" s="4" t="s">
        <v>121</v>
      </c>
      <c r="R11" s="4" t="s">
        <v>112</v>
      </c>
      <c r="S11" s="4" t="s">
        <v>120</v>
      </c>
      <c r="T11" s="4" t="s">
        <v>108</v>
      </c>
      <c r="U11" s="4" t="s">
        <v>122</v>
      </c>
      <c r="V11" s="4" t="s">
        <v>109</v>
      </c>
      <c r="W11" s="4" t="s">
        <v>123</v>
      </c>
      <c r="X11" s="4" t="s">
        <v>110</v>
      </c>
      <c r="Y11" s="4" t="s">
        <v>125</v>
      </c>
      <c r="Z11" s="4" t="s">
        <v>114</v>
      </c>
      <c r="AA11" s="4" t="s">
        <v>126</v>
      </c>
      <c r="AB11" s="4" t="s">
        <v>115</v>
      </c>
      <c r="AC11" s="4" t="s">
        <v>127</v>
      </c>
      <c r="AD11" s="4" t="s">
        <v>116</v>
      </c>
    </row>
    <row r="12" spans="1:30" x14ac:dyDescent="0.25">
      <c r="A12" s="62" t="s">
        <v>39</v>
      </c>
      <c r="B12" s="62" t="s">
        <v>4</v>
      </c>
      <c r="C12" s="62" t="s">
        <v>38</v>
      </c>
      <c r="D12" s="62" t="s">
        <v>1</v>
      </c>
      <c r="E12" s="62">
        <v>28</v>
      </c>
      <c r="F12" s="62">
        <v>1.2</v>
      </c>
      <c r="G12" s="63">
        <v>16.5</v>
      </c>
      <c r="H12" s="63" t="s">
        <v>106</v>
      </c>
      <c r="I12" s="63">
        <v>6.2307692307692299</v>
      </c>
      <c r="J12" s="63" t="s">
        <v>106</v>
      </c>
      <c r="K12" s="63">
        <v>7.1</v>
      </c>
      <c r="L12" s="63">
        <v>9.1300000000000008</v>
      </c>
      <c r="M12" s="63">
        <v>15.107999999999999</v>
      </c>
      <c r="N12" s="63">
        <v>7.1</v>
      </c>
      <c r="O12" s="63">
        <v>9</v>
      </c>
      <c r="P12" s="63">
        <v>10.991999999999999</v>
      </c>
      <c r="Q12" s="54">
        <f>IF(OR($G12="ns",I12="ns"),"",($G12-I12))</f>
        <v>10.26923076923077</v>
      </c>
      <c r="R12" s="51">
        <f>IF(OR($G12="ns",I12="ns"),"",($G12-I12)/I12)</f>
        <v>1.6481481481481486</v>
      </c>
      <c r="S12" s="54">
        <f>IF($G12="ns","",($G12-N12))</f>
        <v>9.4</v>
      </c>
      <c r="T12" s="51">
        <f>IF($G12="ns","",($G12-N12)/N12)</f>
        <v>1.323943661971831</v>
      </c>
      <c r="U12" s="54">
        <f>IF($G12="ns","",($G12-O12))</f>
        <v>7.5</v>
      </c>
      <c r="V12" s="51">
        <f t="shared" ref="V12:V76" si="0">IF($G12="ns","",($G12-O12)/O12)</f>
        <v>0.83333333333333337</v>
      </c>
      <c r="W12" s="54">
        <f>IF($G12="ns","",($G12-P12))</f>
        <v>5.5080000000000009</v>
      </c>
      <c r="X12" s="51">
        <f>IF($G12="ns","",($G12-P12)/P12)</f>
        <v>0.50109170305676864</v>
      </c>
      <c r="Y12" s="54" t="str">
        <f>IF(H12="ns","",(N12-H12))</f>
        <v/>
      </c>
      <c r="Z12" s="51" t="str">
        <f>IF(H12="ns","",(N12-H12)/H12)</f>
        <v/>
      </c>
      <c r="AA12" s="54">
        <f>IF(I12="ns","",(O12-I12))</f>
        <v>2.7692307692307701</v>
      </c>
      <c r="AB12" s="51">
        <f t="shared" ref="AB12:AB27" si="1">IF(I12="ns","",(O12-I12)/I12)</f>
        <v>0.44444444444444464</v>
      </c>
      <c r="AC12" s="54" t="str">
        <f>IF(J12="ns","",(P12-J12))</f>
        <v/>
      </c>
      <c r="AD12" s="51" t="str">
        <f t="shared" ref="AD12:AD43" si="2">IF(J12="ns","",(P12-J12)/J12)</f>
        <v/>
      </c>
    </row>
    <row r="13" spans="1:30" x14ac:dyDescent="0.25">
      <c r="A13" s="6" t="s">
        <v>39</v>
      </c>
      <c r="B13" s="6" t="s">
        <v>4</v>
      </c>
      <c r="C13" s="6" t="s">
        <v>38</v>
      </c>
      <c r="D13" s="6" t="s">
        <v>2</v>
      </c>
      <c r="E13" s="6">
        <v>44</v>
      </c>
      <c r="F13" s="6">
        <v>1.1299999999999999</v>
      </c>
      <c r="G13" s="7">
        <v>13.5</v>
      </c>
      <c r="H13" s="7">
        <v>6.0212765957446797</v>
      </c>
      <c r="I13" s="7">
        <v>6.6775000000000002</v>
      </c>
      <c r="J13" s="7">
        <v>9.9034883720930207</v>
      </c>
      <c r="K13" s="7">
        <v>7.1</v>
      </c>
      <c r="L13" s="7">
        <v>9.1300000000000008</v>
      </c>
      <c r="M13" s="7">
        <v>14.226699999999999</v>
      </c>
      <c r="N13" s="7">
        <v>7.0850999999999988</v>
      </c>
      <c r="O13" s="7">
        <v>8.4749999999999996</v>
      </c>
      <c r="P13" s="7">
        <v>10.3508</v>
      </c>
      <c r="Q13" s="54">
        <f>IF(OR($G13="ns",I13="ns"),"",($G13-I13))</f>
        <v>6.8224999999999998</v>
      </c>
      <c r="R13" s="51">
        <f>IF(OR($G13="ns",I13="ns"),"",($G13-I13)/I13)</f>
        <v>1.0217147135904154</v>
      </c>
      <c r="S13" s="54">
        <f t="shared" ref="S13:S76" si="3">IF($G13="ns","",($G13-N13))</f>
        <v>6.4149000000000012</v>
      </c>
      <c r="T13" s="51">
        <f t="shared" ref="T13:T76" si="4">IF(G13="ns","",(G13-N13)/N13)</f>
        <v>0.90540712198839846</v>
      </c>
      <c r="U13" s="54">
        <f t="shared" ref="U13:U76" si="5">IF($G13="ns","",($G13-O13))</f>
        <v>5.0250000000000004</v>
      </c>
      <c r="V13" s="51">
        <f t="shared" si="0"/>
        <v>0.59292035398230092</v>
      </c>
      <c r="W13" s="54">
        <f t="shared" ref="W13:W76" si="6">IF($G13="ns","",($G13-P13))</f>
        <v>3.1492000000000004</v>
      </c>
      <c r="X13" s="51">
        <f t="shared" ref="X13:X76" si="7">IF($G13="ns","",($G13-P13)/P13)</f>
        <v>0.30424701472349969</v>
      </c>
      <c r="Y13" s="54">
        <f t="shared" ref="Y13:Y76" si="8">IF(H13="ns","",(N13-H13))</f>
        <v>1.0638234042553192</v>
      </c>
      <c r="Z13" s="51">
        <f t="shared" ref="Z13:Z68" si="9">IF(H13="ns","",(N13-H13)/H13)</f>
        <v>0.17667738515901063</v>
      </c>
      <c r="AA13" s="54">
        <f t="shared" ref="AA13:AA76" si="10">IF(I13="ns","",(O13-I13))</f>
        <v>1.7974999999999994</v>
      </c>
      <c r="AB13" s="51">
        <f t="shared" si="1"/>
        <v>0.26918757019842748</v>
      </c>
      <c r="AC13" s="54">
        <f t="shared" ref="AC13:AC76" si="11">IF(J13="ns","",(P13-J13))</f>
        <v>0.44731162790697887</v>
      </c>
      <c r="AD13" s="51">
        <f>IF(J13="ns","",(P13-J13)/J13)</f>
        <v>4.5167077609487134E-2</v>
      </c>
    </row>
    <row r="14" spans="1:30" x14ac:dyDescent="0.25">
      <c r="A14" s="6" t="s">
        <v>39</v>
      </c>
      <c r="B14" s="6" t="s">
        <v>4</v>
      </c>
      <c r="C14" s="6" t="s">
        <v>38</v>
      </c>
      <c r="D14" s="6" t="s">
        <v>3</v>
      </c>
      <c r="E14" s="6">
        <v>65</v>
      </c>
      <c r="F14" s="6">
        <v>0.99</v>
      </c>
      <c r="G14" s="7">
        <v>11</v>
      </c>
      <c r="H14" s="7">
        <v>5.8358208955223896</v>
      </c>
      <c r="I14" s="7">
        <v>6.5492957746478897</v>
      </c>
      <c r="J14" s="7">
        <v>8.8000000000000007</v>
      </c>
      <c r="K14" s="7">
        <v>7.1</v>
      </c>
      <c r="L14" s="7">
        <v>9.1300000000000008</v>
      </c>
      <c r="M14" s="7">
        <v>12.4641</v>
      </c>
      <c r="N14" s="7">
        <v>6.2072999999999992</v>
      </c>
      <c r="O14" s="7">
        <v>7.4249999999999998</v>
      </c>
      <c r="P14" s="7">
        <v>9.0684000000000005</v>
      </c>
      <c r="Q14" s="54">
        <f t="shared" ref="Q14:Q77" si="12">IF(OR($G14="ns",I14="ns"),"",($G14-I14))</f>
        <v>4.4507042253521103</v>
      </c>
      <c r="R14" s="51">
        <f t="shared" ref="R14:R77" si="13">IF(OR($G14="ns",I14="ns"),"",($G14-I14)/I14)</f>
        <v>0.67956989247311772</v>
      </c>
      <c r="S14" s="54">
        <f t="shared" si="3"/>
        <v>4.7927000000000008</v>
      </c>
      <c r="T14" s="51">
        <f t="shared" si="4"/>
        <v>0.7721070352649303</v>
      </c>
      <c r="U14" s="54">
        <f t="shared" si="5"/>
        <v>3.5750000000000002</v>
      </c>
      <c r="V14" s="51">
        <f t="shared" si="0"/>
        <v>0.48148148148148151</v>
      </c>
      <c r="W14" s="54">
        <f t="shared" si="6"/>
        <v>1.9315999999999995</v>
      </c>
      <c r="X14" s="51">
        <f t="shared" si="7"/>
        <v>0.21300339640950988</v>
      </c>
      <c r="Y14" s="54">
        <f t="shared" si="8"/>
        <v>0.37147910447760957</v>
      </c>
      <c r="Z14" s="51">
        <f t="shared" si="9"/>
        <v>6.365498721227579E-2</v>
      </c>
      <c r="AA14" s="54">
        <f t="shared" si="10"/>
        <v>0.87570422535211012</v>
      </c>
      <c r="AB14" s="51">
        <f t="shared" si="1"/>
        <v>0.13370967741935441</v>
      </c>
      <c r="AC14" s="54">
        <f t="shared" si="11"/>
        <v>0.26839999999999975</v>
      </c>
      <c r="AD14" s="51">
        <f t="shared" si="2"/>
        <v>3.0499999999999968E-2</v>
      </c>
    </row>
    <row r="15" spans="1:30" x14ac:dyDescent="0.25">
      <c r="A15" s="6" t="s">
        <v>39</v>
      </c>
      <c r="B15" s="6" t="s">
        <v>4</v>
      </c>
      <c r="C15" s="6" t="s">
        <v>38</v>
      </c>
      <c r="D15" s="6" t="s">
        <v>11</v>
      </c>
      <c r="E15" s="6">
        <v>88</v>
      </c>
      <c r="F15" s="6">
        <v>0.92</v>
      </c>
      <c r="G15" s="7">
        <v>11</v>
      </c>
      <c r="H15" s="7">
        <v>5.7549171842650102</v>
      </c>
      <c r="I15" s="7">
        <v>6.3953488372093004</v>
      </c>
      <c r="J15" s="7">
        <v>7.0470588235294098</v>
      </c>
      <c r="K15" s="7">
        <v>7.1</v>
      </c>
      <c r="L15" s="7">
        <v>9.1300000000000008</v>
      </c>
      <c r="M15" s="7">
        <v>11.582800000000001</v>
      </c>
      <c r="N15" s="7">
        <v>5.7683999999999997</v>
      </c>
      <c r="O15" s="7">
        <v>6.9</v>
      </c>
      <c r="P15" s="7">
        <v>8.4272000000000009</v>
      </c>
      <c r="Q15" s="54">
        <f t="shared" si="12"/>
        <v>4.6046511627906996</v>
      </c>
      <c r="R15" s="51">
        <f t="shared" si="13"/>
        <v>0.72000000000000053</v>
      </c>
      <c r="S15" s="54">
        <f t="shared" si="3"/>
        <v>5.2316000000000003</v>
      </c>
      <c r="T15" s="51">
        <f t="shared" si="4"/>
        <v>0.90694126620900084</v>
      </c>
      <c r="U15" s="54">
        <f t="shared" si="5"/>
        <v>4.0999999999999996</v>
      </c>
      <c r="V15" s="51">
        <f t="shared" si="0"/>
        <v>0.5942028985507245</v>
      </c>
      <c r="W15" s="54">
        <f t="shared" si="6"/>
        <v>2.5727999999999991</v>
      </c>
      <c r="X15" s="51">
        <f t="shared" si="7"/>
        <v>0.30529713309284207</v>
      </c>
      <c r="Y15" s="54">
        <f t="shared" si="8"/>
        <v>1.3482815734989551E-2</v>
      </c>
      <c r="Z15" s="51">
        <f t="shared" si="9"/>
        <v>2.3428340153797554E-3</v>
      </c>
      <c r="AA15" s="54">
        <f t="shared" si="10"/>
        <v>0.50465116279069999</v>
      </c>
      <c r="AB15" s="51">
        <f t="shared" si="1"/>
        <v>7.890909090909129E-2</v>
      </c>
      <c r="AC15" s="54">
        <f t="shared" si="11"/>
        <v>1.3801411764705911</v>
      </c>
      <c r="AD15" s="51">
        <f t="shared" si="2"/>
        <v>0.19584641068447459</v>
      </c>
    </row>
    <row r="16" spans="1:30" x14ac:dyDescent="0.25">
      <c r="A16" s="3" t="s">
        <v>39</v>
      </c>
      <c r="B16" s="3" t="s">
        <v>6</v>
      </c>
      <c r="C16" s="3" t="s">
        <v>38</v>
      </c>
      <c r="D16" s="3" t="s">
        <v>1</v>
      </c>
      <c r="E16" s="3">
        <v>28</v>
      </c>
      <c r="F16" s="3">
        <v>1.2</v>
      </c>
      <c r="G16" s="5">
        <v>16.2</v>
      </c>
      <c r="H16" s="5">
        <v>6.0263157894736796</v>
      </c>
      <c r="I16" s="5">
        <v>6.72880116959064</v>
      </c>
      <c r="J16" s="5" t="s">
        <v>106</v>
      </c>
      <c r="K16" s="5">
        <v>7.1</v>
      </c>
      <c r="L16" s="5">
        <v>9.1300000000000008</v>
      </c>
      <c r="M16" s="5">
        <v>15.107999999999999</v>
      </c>
      <c r="N16" s="5">
        <v>7.1</v>
      </c>
      <c r="O16" s="5">
        <v>9</v>
      </c>
      <c r="P16" s="5">
        <v>10.991999999999999</v>
      </c>
      <c r="Q16" s="54">
        <f t="shared" si="12"/>
        <v>9.4711988304093602</v>
      </c>
      <c r="R16" s="51">
        <f t="shared" si="13"/>
        <v>1.4075611080934287</v>
      </c>
      <c r="S16" s="54">
        <f t="shared" si="3"/>
        <v>9.1</v>
      </c>
      <c r="T16" s="51">
        <f t="shared" si="4"/>
        <v>1.2816901408450705</v>
      </c>
      <c r="U16" s="54">
        <f t="shared" si="5"/>
        <v>7.1999999999999993</v>
      </c>
      <c r="V16" s="51">
        <f t="shared" si="0"/>
        <v>0.79999999999999993</v>
      </c>
      <c r="W16" s="54">
        <f t="shared" si="6"/>
        <v>5.2080000000000002</v>
      </c>
      <c r="X16" s="51">
        <f t="shared" si="7"/>
        <v>0.47379912663755464</v>
      </c>
      <c r="Y16" s="54">
        <f t="shared" si="8"/>
        <v>1.07368421052632</v>
      </c>
      <c r="Z16" s="51">
        <f t="shared" si="9"/>
        <v>0.17816593886462967</v>
      </c>
      <c r="AA16" s="54">
        <f t="shared" si="10"/>
        <v>2.27119883040936</v>
      </c>
      <c r="AB16" s="51">
        <f t="shared" si="1"/>
        <v>0.33753394894079369</v>
      </c>
      <c r="AC16" s="54" t="str">
        <f t="shared" si="11"/>
        <v/>
      </c>
      <c r="AD16" s="51" t="str">
        <f t="shared" si="2"/>
        <v/>
      </c>
    </row>
    <row r="17" spans="1:30" x14ac:dyDescent="0.25">
      <c r="A17" s="3" t="s">
        <v>39</v>
      </c>
      <c r="B17" s="3" t="s">
        <v>6</v>
      </c>
      <c r="C17" s="3" t="s">
        <v>38</v>
      </c>
      <c r="D17" s="3" t="s">
        <v>2</v>
      </c>
      <c r="E17" s="3">
        <v>44</v>
      </c>
      <c r="F17" s="3">
        <v>1.1299999999999999</v>
      </c>
      <c r="G17" s="5">
        <v>14.3</v>
      </c>
      <c r="H17" s="5">
        <v>5.9503205128205101</v>
      </c>
      <c r="I17" s="5">
        <v>6.7346938775510203</v>
      </c>
      <c r="J17" s="5">
        <v>9.6296296296296298</v>
      </c>
      <c r="K17" s="5">
        <v>7.1</v>
      </c>
      <c r="L17" s="5">
        <v>9.1300000000000008</v>
      </c>
      <c r="M17" s="5">
        <v>14.226699999999999</v>
      </c>
      <c r="N17" s="5">
        <v>7.0850999999999988</v>
      </c>
      <c r="O17" s="5">
        <v>8.4749999999999996</v>
      </c>
      <c r="P17" s="5">
        <v>10.3508</v>
      </c>
      <c r="Q17" s="54">
        <f t="shared" si="12"/>
        <v>7.5653061224489804</v>
      </c>
      <c r="R17" s="51">
        <f t="shared" si="13"/>
        <v>1.1233333333333335</v>
      </c>
      <c r="S17" s="54">
        <f t="shared" si="3"/>
        <v>7.2149000000000019</v>
      </c>
      <c r="T17" s="51">
        <f t="shared" si="4"/>
        <v>1.0183201366247481</v>
      </c>
      <c r="U17" s="54">
        <f t="shared" si="5"/>
        <v>5.8250000000000011</v>
      </c>
      <c r="V17" s="51">
        <f t="shared" si="0"/>
        <v>0.68731563421828923</v>
      </c>
      <c r="W17" s="54">
        <f t="shared" si="6"/>
        <v>3.9492000000000012</v>
      </c>
      <c r="X17" s="51">
        <f t="shared" si="7"/>
        <v>0.38153572670711455</v>
      </c>
      <c r="Y17" s="54">
        <f t="shared" si="8"/>
        <v>1.1347794871794887</v>
      </c>
      <c r="Z17" s="51">
        <f t="shared" si="9"/>
        <v>0.19070896848909272</v>
      </c>
      <c r="AA17" s="54">
        <f t="shared" si="10"/>
        <v>1.7403061224489793</v>
      </c>
      <c r="AB17" s="51">
        <f t="shared" si="1"/>
        <v>0.25840909090909087</v>
      </c>
      <c r="AC17" s="54">
        <f t="shared" si="11"/>
        <v>0.7211703703703698</v>
      </c>
      <c r="AD17" s="51">
        <f t="shared" si="2"/>
        <v>7.4890769230769164E-2</v>
      </c>
    </row>
    <row r="18" spans="1:30" x14ac:dyDescent="0.25">
      <c r="A18" s="3" t="s">
        <v>39</v>
      </c>
      <c r="B18" s="3" t="s">
        <v>6</v>
      </c>
      <c r="C18" s="3" t="s">
        <v>38</v>
      </c>
      <c r="D18" s="3" t="s">
        <v>3</v>
      </c>
      <c r="E18" s="3">
        <v>65</v>
      </c>
      <c r="F18" s="3">
        <v>0.99</v>
      </c>
      <c r="G18" s="5">
        <v>11.7</v>
      </c>
      <c r="H18" s="5">
        <v>5.78125</v>
      </c>
      <c r="I18" s="5">
        <v>6.6129032258064502</v>
      </c>
      <c r="J18" s="5" t="s">
        <v>106</v>
      </c>
      <c r="K18" s="5">
        <v>7.1</v>
      </c>
      <c r="L18" s="5">
        <v>9.1300000000000008</v>
      </c>
      <c r="M18" s="5">
        <v>12.4641</v>
      </c>
      <c r="N18" s="5">
        <v>6.2072999999999992</v>
      </c>
      <c r="O18" s="5">
        <v>7.4249999999999998</v>
      </c>
      <c r="P18" s="5">
        <v>9.0684000000000005</v>
      </c>
      <c r="Q18" s="54">
        <f t="shared" si="12"/>
        <v>5.0870967741935491</v>
      </c>
      <c r="R18" s="51">
        <f t="shared" si="13"/>
        <v>0.76926829268292707</v>
      </c>
      <c r="S18" s="54">
        <f t="shared" si="3"/>
        <v>5.4927000000000001</v>
      </c>
      <c r="T18" s="51">
        <f t="shared" si="4"/>
        <v>0.88487748296360746</v>
      </c>
      <c r="U18" s="54">
        <f t="shared" si="5"/>
        <v>4.2749999999999995</v>
      </c>
      <c r="V18" s="51">
        <f t="shared" si="0"/>
        <v>0.57575757575757569</v>
      </c>
      <c r="W18" s="54">
        <f t="shared" si="6"/>
        <v>2.6315999999999988</v>
      </c>
      <c r="X18" s="51">
        <f t="shared" si="7"/>
        <v>0.29019452163556952</v>
      </c>
      <c r="Y18" s="54">
        <f t="shared" si="8"/>
        <v>0.42604999999999915</v>
      </c>
      <c r="Z18" s="51">
        <f t="shared" si="9"/>
        <v>7.3695135135134981E-2</v>
      </c>
      <c r="AA18" s="54">
        <f t="shared" si="10"/>
        <v>0.81209677419354964</v>
      </c>
      <c r="AB18" s="51">
        <f t="shared" si="1"/>
        <v>0.12280487804878071</v>
      </c>
      <c r="AC18" s="54" t="str">
        <f t="shared" si="11"/>
        <v/>
      </c>
      <c r="AD18" s="51" t="str">
        <f t="shared" si="2"/>
        <v/>
      </c>
    </row>
    <row r="19" spans="1:30" x14ac:dyDescent="0.25">
      <c r="A19" s="3" t="s">
        <v>39</v>
      </c>
      <c r="B19" s="3" t="s">
        <v>6</v>
      </c>
      <c r="C19" s="3" t="s">
        <v>38</v>
      </c>
      <c r="D19" s="3" t="s">
        <v>11</v>
      </c>
      <c r="E19" s="3">
        <v>88</v>
      </c>
      <c r="F19" s="3">
        <v>0.92</v>
      </c>
      <c r="G19" s="5">
        <v>11.2</v>
      </c>
      <c r="H19" s="5" t="s">
        <v>106</v>
      </c>
      <c r="I19" s="5">
        <v>5.9895833333333304</v>
      </c>
      <c r="J19" s="5" t="s">
        <v>106</v>
      </c>
      <c r="K19" s="5">
        <v>7.1</v>
      </c>
      <c r="L19" s="5">
        <v>9.1300000000000008</v>
      </c>
      <c r="M19" s="5">
        <v>11.582800000000001</v>
      </c>
      <c r="N19" s="5">
        <v>5.7683999999999997</v>
      </c>
      <c r="O19" s="5">
        <v>6.9</v>
      </c>
      <c r="P19" s="5">
        <v>8.4272000000000009</v>
      </c>
      <c r="Q19" s="54">
        <f t="shared" si="12"/>
        <v>5.2104166666666689</v>
      </c>
      <c r="R19" s="51">
        <f t="shared" si="13"/>
        <v>0.8699130434782617</v>
      </c>
      <c r="S19" s="54">
        <f t="shared" si="3"/>
        <v>5.4315999999999995</v>
      </c>
      <c r="T19" s="51">
        <f t="shared" si="4"/>
        <v>0.94161292559461895</v>
      </c>
      <c r="U19" s="54">
        <f t="shared" si="5"/>
        <v>4.2999999999999989</v>
      </c>
      <c r="V19" s="51">
        <f t="shared" si="0"/>
        <v>0.62318840579710122</v>
      </c>
      <c r="W19" s="54">
        <f t="shared" si="6"/>
        <v>2.7727999999999984</v>
      </c>
      <c r="X19" s="51">
        <f t="shared" si="7"/>
        <v>0.32902980823998457</v>
      </c>
      <c r="Y19" s="54" t="str">
        <f t="shared" si="8"/>
        <v/>
      </c>
      <c r="Z19" s="51" t="str">
        <f t="shared" si="9"/>
        <v/>
      </c>
      <c r="AA19" s="54">
        <f t="shared" si="10"/>
        <v>0.91041666666666998</v>
      </c>
      <c r="AB19" s="51">
        <f t="shared" si="1"/>
        <v>0.15200000000000063</v>
      </c>
      <c r="AC19" s="54" t="str">
        <f t="shared" si="11"/>
        <v/>
      </c>
      <c r="AD19" s="51" t="str">
        <f t="shared" si="2"/>
        <v/>
      </c>
    </row>
    <row r="20" spans="1:30" x14ac:dyDescent="0.25">
      <c r="A20" s="6" t="s">
        <v>39</v>
      </c>
      <c r="B20" s="6" t="s">
        <v>5</v>
      </c>
      <c r="C20" s="6" t="s">
        <v>38</v>
      </c>
      <c r="D20" s="6" t="s">
        <v>1</v>
      </c>
      <c r="E20" s="6">
        <v>28</v>
      </c>
      <c r="F20" s="6">
        <v>1.2</v>
      </c>
      <c r="G20" s="7">
        <v>17.5</v>
      </c>
      <c r="H20" s="7" t="s">
        <v>106</v>
      </c>
      <c r="I20" s="7" t="s">
        <v>106</v>
      </c>
      <c r="J20" s="7">
        <v>10.954545454545499</v>
      </c>
      <c r="K20" s="7">
        <v>7.1</v>
      </c>
      <c r="L20" s="7">
        <v>9.1300000000000008</v>
      </c>
      <c r="M20" s="7">
        <v>15.107999999999999</v>
      </c>
      <c r="N20" s="7">
        <v>7.1</v>
      </c>
      <c r="O20" s="7">
        <v>9</v>
      </c>
      <c r="P20" s="7">
        <v>10.991999999999999</v>
      </c>
      <c r="Q20" s="54" t="str">
        <f t="shared" si="12"/>
        <v/>
      </c>
      <c r="R20" s="51" t="str">
        <f t="shared" si="13"/>
        <v/>
      </c>
      <c r="S20" s="54">
        <f t="shared" si="3"/>
        <v>10.4</v>
      </c>
      <c r="T20" s="51">
        <f t="shared" si="4"/>
        <v>1.4647887323943662</v>
      </c>
      <c r="U20" s="54">
        <f t="shared" si="5"/>
        <v>8.5</v>
      </c>
      <c r="V20" s="51">
        <f t="shared" si="0"/>
        <v>0.94444444444444442</v>
      </c>
      <c r="W20" s="54">
        <f t="shared" si="6"/>
        <v>6.5080000000000009</v>
      </c>
      <c r="X20" s="51">
        <f t="shared" si="7"/>
        <v>0.59206695778748197</v>
      </c>
      <c r="Y20" s="54" t="str">
        <f t="shared" si="8"/>
        <v/>
      </c>
      <c r="Z20" s="51" t="str">
        <f t="shared" si="9"/>
        <v/>
      </c>
      <c r="AA20" s="54" t="str">
        <f t="shared" si="10"/>
        <v/>
      </c>
      <c r="AB20" s="51" t="str">
        <f t="shared" si="1"/>
        <v/>
      </c>
      <c r="AC20" s="54">
        <f t="shared" si="11"/>
        <v>3.7454545454499666E-2</v>
      </c>
      <c r="AD20" s="51">
        <f t="shared" si="2"/>
        <v>3.4190871369252666E-3</v>
      </c>
    </row>
    <row r="21" spans="1:30" x14ac:dyDescent="0.25">
      <c r="A21" s="6" t="s">
        <v>39</v>
      </c>
      <c r="B21" s="6" t="s">
        <v>5</v>
      </c>
      <c r="C21" s="6" t="s">
        <v>38</v>
      </c>
      <c r="D21" s="6" t="s">
        <v>2</v>
      </c>
      <c r="E21" s="6">
        <v>44</v>
      </c>
      <c r="F21" s="6">
        <v>1.1299999999999999</v>
      </c>
      <c r="G21" s="7">
        <v>13.2</v>
      </c>
      <c r="H21" s="7">
        <v>5.71428571428571</v>
      </c>
      <c r="I21" s="7">
        <v>6.5116279069767398</v>
      </c>
      <c r="J21" s="7" t="s">
        <v>106</v>
      </c>
      <c r="K21" s="7">
        <v>7.1</v>
      </c>
      <c r="L21" s="7">
        <v>9.1300000000000008</v>
      </c>
      <c r="M21" s="7">
        <v>14.226699999999999</v>
      </c>
      <c r="N21" s="7">
        <v>7.0850999999999988</v>
      </c>
      <c r="O21" s="7">
        <v>8.4749999999999996</v>
      </c>
      <c r="P21" s="7">
        <v>10.3508</v>
      </c>
      <c r="Q21" s="54">
        <f t="shared" si="12"/>
        <v>6.6883720930232595</v>
      </c>
      <c r="R21" s="51">
        <f t="shared" si="13"/>
        <v>1.0271428571428585</v>
      </c>
      <c r="S21" s="54">
        <f t="shared" si="3"/>
        <v>6.1149000000000004</v>
      </c>
      <c r="T21" s="51">
        <f t="shared" si="4"/>
        <v>0.86306474149976731</v>
      </c>
      <c r="U21" s="54">
        <f t="shared" si="5"/>
        <v>4.7249999999999996</v>
      </c>
      <c r="V21" s="51">
        <f t="shared" si="0"/>
        <v>0.55752212389380529</v>
      </c>
      <c r="W21" s="54">
        <f t="shared" si="6"/>
        <v>2.8491999999999997</v>
      </c>
      <c r="X21" s="51">
        <f t="shared" si="7"/>
        <v>0.27526374772964407</v>
      </c>
      <c r="Y21" s="54">
        <f t="shared" si="8"/>
        <v>1.3708142857142889</v>
      </c>
      <c r="Z21" s="51">
        <f t="shared" si="9"/>
        <v>0.23989250000000073</v>
      </c>
      <c r="AA21" s="54">
        <f t="shared" si="10"/>
        <v>1.9633720930232599</v>
      </c>
      <c r="AB21" s="51">
        <f t="shared" si="1"/>
        <v>0.30151785714285795</v>
      </c>
      <c r="AC21" s="54" t="str">
        <f t="shared" si="11"/>
        <v/>
      </c>
      <c r="AD21" s="51" t="str">
        <f t="shared" si="2"/>
        <v/>
      </c>
    </row>
    <row r="22" spans="1:30" x14ac:dyDescent="0.25">
      <c r="A22" s="6" t="s">
        <v>39</v>
      </c>
      <c r="B22" s="6" t="s">
        <v>5</v>
      </c>
      <c r="C22" s="6" t="s">
        <v>38</v>
      </c>
      <c r="D22" s="6" t="s">
        <v>3</v>
      </c>
      <c r="E22" s="6">
        <v>65</v>
      </c>
      <c r="F22" s="6">
        <v>0.99</v>
      </c>
      <c r="G22" s="7">
        <v>11.4</v>
      </c>
      <c r="H22" s="7">
        <v>5.5152698048220401</v>
      </c>
      <c r="I22" s="7">
        <v>6.45</v>
      </c>
      <c r="J22" s="7" t="s">
        <v>106</v>
      </c>
      <c r="K22" s="7">
        <v>7.1</v>
      </c>
      <c r="L22" s="7">
        <v>9.1300000000000008</v>
      </c>
      <c r="M22" s="7">
        <v>12.4641</v>
      </c>
      <c r="N22" s="7">
        <v>6.2072999999999992</v>
      </c>
      <c r="O22" s="7">
        <v>7.4249999999999998</v>
      </c>
      <c r="P22" s="7">
        <v>9.0684000000000005</v>
      </c>
      <c r="Q22" s="54">
        <f t="shared" si="12"/>
        <v>4.95</v>
      </c>
      <c r="R22" s="51">
        <f t="shared" si="13"/>
        <v>0.76744186046511631</v>
      </c>
      <c r="S22" s="54">
        <f t="shared" si="3"/>
        <v>5.1927000000000012</v>
      </c>
      <c r="T22" s="51">
        <f t="shared" si="4"/>
        <v>0.83654729109274595</v>
      </c>
      <c r="U22" s="54">
        <f t="shared" si="5"/>
        <v>3.9750000000000005</v>
      </c>
      <c r="V22" s="51">
        <f t="shared" si="0"/>
        <v>0.53535353535353547</v>
      </c>
      <c r="W22" s="54">
        <f t="shared" si="6"/>
        <v>2.3315999999999999</v>
      </c>
      <c r="X22" s="51">
        <f t="shared" si="7"/>
        <v>0.25711261082440118</v>
      </c>
      <c r="Y22" s="54">
        <f t="shared" si="8"/>
        <v>0.69203019517795905</v>
      </c>
      <c r="Z22" s="51">
        <f t="shared" si="9"/>
        <v>0.12547531121195776</v>
      </c>
      <c r="AA22" s="54">
        <f t="shared" si="10"/>
        <v>0.97499999999999964</v>
      </c>
      <c r="AB22" s="51">
        <f t="shared" si="1"/>
        <v>0.15116279069767435</v>
      </c>
      <c r="AC22" s="54" t="str">
        <f t="shared" si="11"/>
        <v/>
      </c>
      <c r="AD22" s="51" t="str">
        <f t="shared" si="2"/>
        <v/>
      </c>
    </row>
    <row r="23" spans="1:30" x14ac:dyDescent="0.25">
      <c r="A23" s="6" t="s">
        <v>39</v>
      </c>
      <c r="B23" s="6" t="s">
        <v>5</v>
      </c>
      <c r="C23" s="6" t="s">
        <v>38</v>
      </c>
      <c r="D23" s="6" t="s">
        <v>11</v>
      </c>
      <c r="E23" s="6">
        <v>88</v>
      </c>
      <c r="F23" s="6">
        <v>0.92</v>
      </c>
      <c r="G23" s="7" t="s">
        <v>106</v>
      </c>
      <c r="H23" s="7">
        <v>5.2560975609756104</v>
      </c>
      <c r="I23" s="7">
        <v>6.3037974683544302</v>
      </c>
      <c r="J23" s="7" t="s">
        <v>106</v>
      </c>
      <c r="K23" s="7">
        <v>7.1</v>
      </c>
      <c r="L23" s="7">
        <v>9.1300000000000008</v>
      </c>
      <c r="M23" s="7">
        <v>11.582800000000001</v>
      </c>
      <c r="N23" s="7">
        <v>5.7683999999999997</v>
      </c>
      <c r="O23" s="7">
        <v>6.9</v>
      </c>
      <c r="P23" s="7">
        <v>8.4272000000000009</v>
      </c>
      <c r="Q23" s="54" t="str">
        <f t="shared" si="12"/>
        <v/>
      </c>
      <c r="R23" s="51" t="str">
        <f t="shared" si="13"/>
        <v/>
      </c>
      <c r="S23" s="54" t="str">
        <f t="shared" si="3"/>
        <v/>
      </c>
      <c r="T23" s="51" t="str">
        <f t="shared" si="4"/>
        <v/>
      </c>
      <c r="U23" s="54" t="str">
        <f t="shared" si="5"/>
        <v/>
      </c>
      <c r="V23" s="51" t="str">
        <f t="shared" si="0"/>
        <v/>
      </c>
      <c r="W23" s="54" t="str">
        <f t="shared" si="6"/>
        <v/>
      </c>
      <c r="X23" s="51" t="str">
        <f t="shared" si="7"/>
        <v/>
      </c>
      <c r="Y23" s="54">
        <f t="shared" si="8"/>
        <v>0.51230243902438932</v>
      </c>
      <c r="Z23" s="51">
        <f t="shared" si="9"/>
        <v>9.7468213457076375E-2</v>
      </c>
      <c r="AA23" s="54">
        <f t="shared" si="10"/>
        <v>0.59620253164557013</v>
      </c>
      <c r="AB23" s="51">
        <f t="shared" si="1"/>
        <v>9.4578313253012136E-2</v>
      </c>
      <c r="AC23" s="54" t="str">
        <f t="shared" si="11"/>
        <v/>
      </c>
      <c r="AD23" s="51" t="str">
        <f t="shared" si="2"/>
        <v/>
      </c>
    </row>
    <row r="24" spans="1:30" x14ac:dyDescent="0.25">
      <c r="A24" s="3" t="s">
        <v>39</v>
      </c>
      <c r="B24" s="3" t="s">
        <v>7</v>
      </c>
      <c r="C24" s="3" t="s">
        <v>38</v>
      </c>
      <c r="D24" s="3" t="s">
        <v>1</v>
      </c>
      <c r="E24" s="3">
        <v>28</v>
      </c>
      <c r="F24" s="3">
        <v>1.2</v>
      </c>
      <c r="G24" s="5">
        <v>16.100000000000001</v>
      </c>
      <c r="H24" s="5" t="s">
        <v>106</v>
      </c>
      <c r="I24" s="5" t="s">
        <v>106</v>
      </c>
      <c r="J24" s="5" t="s">
        <v>106</v>
      </c>
      <c r="K24" s="5">
        <v>7.1</v>
      </c>
      <c r="L24" s="5">
        <v>9.1300000000000008</v>
      </c>
      <c r="M24" s="5">
        <v>15.107999999999999</v>
      </c>
      <c r="N24" s="5">
        <v>7.1</v>
      </c>
      <c r="O24" s="5">
        <v>9</v>
      </c>
      <c r="P24" s="5">
        <v>10.991999999999999</v>
      </c>
      <c r="Q24" s="54" t="str">
        <f t="shared" si="12"/>
        <v/>
      </c>
      <c r="R24" s="51" t="str">
        <f t="shared" si="13"/>
        <v/>
      </c>
      <c r="S24" s="54">
        <f t="shared" si="3"/>
        <v>9.0000000000000018</v>
      </c>
      <c r="T24" s="51">
        <f t="shared" si="4"/>
        <v>1.2676056338028172</v>
      </c>
      <c r="U24" s="54">
        <f t="shared" si="5"/>
        <v>7.1000000000000014</v>
      </c>
      <c r="V24" s="51">
        <f t="shared" si="0"/>
        <v>0.78888888888888908</v>
      </c>
      <c r="W24" s="54">
        <f t="shared" si="6"/>
        <v>5.1080000000000023</v>
      </c>
      <c r="X24" s="51">
        <f t="shared" si="7"/>
        <v>0.4647016011644835</v>
      </c>
      <c r="Y24" s="54" t="str">
        <f t="shared" si="8"/>
        <v/>
      </c>
      <c r="Z24" s="51" t="str">
        <f t="shared" si="9"/>
        <v/>
      </c>
      <c r="AA24" s="54" t="str">
        <f t="shared" si="10"/>
        <v/>
      </c>
      <c r="AB24" s="51" t="str">
        <f t="shared" si="1"/>
        <v/>
      </c>
      <c r="AC24" s="54" t="str">
        <f t="shared" si="11"/>
        <v/>
      </c>
      <c r="AD24" s="51" t="str">
        <f t="shared" si="2"/>
        <v/>
      </c>
    </row>
    <row r="25" spans="1:30" x14ac:dyDescent="0.25">
      <c r="A25" s="3" t="s">
        <v>39</v>
      </c>
      <c r="B25" s="3" t="s">
        <v>7</v>
      </c>
      <c r="C25" s="3" t="s">
        <v>38</v>
      </c>
      <c r="D25" s="3" t="s">
        <v>2</v>
      </c>
      <c r="E25" s="3">
        <v>44</v>
      </c>
      <c r="F25" s="3">
        <v>1.1299999999999999</v>
      </c>
      <c r="G25" s="5">
        <v>12.9</v>
      </c>
      <c r="H25" s="5">
        <v>6.0220019342359796</v>
      </c>
      <c r="I25" s="5">
        <v>6.7245833333333298</v>
      </c>
      <c r="J25" s="5">
        <v>8.9887987012987001</v>
      </c>
      <c r="K25" s="5">
        <v>7.1</v>
      </c>
      <c r="L25" s="5">
        <v>9.1300000000000008</v>
      </c>
      <c r="M25" s="5">
        <v>14.226699999999999</v>
      </c>
      <c r="N25" s="5">
        <v>7.0850999999999988</v>
      </c>
      <c r="O25" s="5">
        <v>8.4749999999999996</v>
      </c>
      <c r="P25" s="5">
        <v>10.3508</v>
      </c>
      <c r="Q25" s="54">
        <f t="shared" si="12"/>
        <v>6.1754166666666706</v>
      </c>
      <c r="R25" s="51">
        <f t="shared" si="13"/>
        <v>0.91833446929797491</v>
      </c>
      <c r="S25" s="54">
        <f t="shared" si="3"/>
        <v>5.8149000000000015</v>
      </c>
      <c r="T25" s="51">
        <f t="shared" si="4"/>
        <v>0.82072236101113638</v>
      </c>
      <c r="U25" s="54">
        <f t="shared" si="5"/>
        <v>4.4250000000000007</v>
      </c>
      <c r="V25" s="51">
        <f t="shared" si="0"/>
        <v>0.52212389380530988</v>
      </c>
      <c r="W25" s="54">
        <f t="shared" si="6"/>
        <v>2.5492000000000008</v>
      </c>
      <c r="X25" s="51">
        <f t="shared" si="7"/>
        <v>0.24628048073578862</v>
      </c>
      <c r="Y25" s="54">
        <f t="shared" si="8"/>
        <v>1.0630980657640192</v>
      </c>
      <c r="Z25" s="51">
        <f t="shared" si="9"/>
        <v>0.17653565664271015</v>
      </c>
      <c r="AA25" s="54">
        <f t="shared" si="10"/>
        <v>1.7504166666666698</v>
      </c>
      <c r="AB25" s="51">
        <f t="shared" si="1"/>
        <v>0.26030113389925086</v>
      </c>
      <c r="AC25" s="54">
        <f t="shared" si="11"/>
        <v>1.3620012987012995</v>
      </c>
      <c r="AD25" s="51">
        <f t="shared" si="2"/>
        <v>0.15152206028426443</v>
      </c>
    </row>
    <row r="26" spans="1:30" x14ac:dyDescent="0.25">
      <c r="A26" s="3" t="s">
        <v>39</v>
      </c>
      <c r="B26" s="3" t="s">
        <v>7</v>
      </c>
      <c r="C26" s="3" t="s">
        <v>38</v>
      </c>
      <c r="D26" s="3" t="s">
        <v>3</v>
      </c>
      <c r="E26" s="3">
        <v>65</v>
      </c>
      <c r="F26" s="3">
        <v>0.99</v>
      </c>
      <c r="G26" s="5">
        <v>10</v>
      </c>
      <c r="H26" s="5">
        <v>5.9420289855072497</v>
      </c>
      <c r="I26" s="5">
        <v>6.6449947312960997</v>
      </c>
      <c r="J26" s="5">
        <v>8.7328591417910495</v>
      </c>
      <c r="K26" s="5">
        <v>7.1</v>
      </c>
      <c r="L26" s="5">
        <v>9.1300000000000008</v>
      </c>
      <c r="M26" s="5">
        <v>12.4641</v>
      </c>
      <c r="N26" s="5">
        <v>6.2072999999999992</v>
      </c>
      <c r="O26" s="5">
        <v>7.4249999999999998</v>
      </c>
      <c r="P26" s="5">
        <v>9.0684000000000005</v>
      </c>
      <c r="Q26" s="54">
        <f t="shared" si="12"/>
        <v>3.3550052687039003</v>
      </c>
      <c r="R26" s="51">
        <f t="shared" si="13"/>
        <v>0.50489208861261348</v>
      </c>
      <c r="S26" s="54">
        <f t="shared" si="3"/>
        <v>3.7927000000000008</v>
      </c>
      <c r="T26" s="51">
        <f t="shared" si="4"/>
        <v>0.61100639569539117</v>
      </c>
      <c r="U26" s="54">
        <f t="shared" si="5"/>
        <v>2.5750000000000002</v>
      </c>
      <c r="V26" s="51">
        <f t="shared" si="0"/>
        <v>0.34680134680134683</v>
      </c>
      <c r="W26" s="54">
        <f t="shared" si="6"/>
        <v>0.93159999999999954</v>
      </c>
      <c r="X26" s="51">
        <f t="shared" si="7"/>
        <v>0.10273036037228171</v>
      </c>
      <c r="Y26" s="54">
        <f t="shared" si="8"/>
        <v>0.26527101449274948</v>
      </c>
      <c r="Z26" s="51">
        <f t="shared" si="9"/>
        <v>4.4643170731706594E-2</v>
      </c>
      <c r="AA26" s="54">
        <f t="shared" si="10"/>
        <v>0.78000526870390008</v>
      </c>
      <c r="AB26" s="51">
        <f t="shared" si="1"/>
        <v>0.1173823757948655</v>
      </c>
      <c r="AC26" s="54">
        <f t="shared" si="11"/>
        <v>0.33554085820895097</v>
      </c>
      <c r="AD26" s="51">
        <f t="shared" si="2"/>
        <v>3.8422795187800757E-2</v>
      </c>
    </row>
    <row r="27" spans="1:30" x14ac:dyDescent="0.25">
      <c r="A27" s="3" t="s">
        <v>39</v>
      </c>
      <c r="B27" s="3" t="s">
        <v>7</v>
      </c>
      <c r="C27" s="3" t="s">
        <v>38</v>
      </c>
      <c r="D27" s="3" t="s">
        <v>11</v>
      </c>
      <c r="E27" s="3">
        <v>88</v>
      </c>
      <c r="F27" s="3">
        <v>0.92</v>
      </c>
      <c r="G27" s="5">
        <v>8.3000000000000007</v>
      </c>
      <c r="H27" s="5" t="s">
        <v>106</v>
      </c>
      <c r="I27" s="5">
        <v>6.2</v>
      </c>
      <c r="J27" s="5">
        <v>9.6341463414634205</v>
      </c>
      <c r="K27" s="5">
        <v>7.1</v>
      </c>
      <c r="L27" s="5">
        <v>9.1300000000000008</v>
      </c>
      <c r="M27" s="5">
        <v>11.582800000000001</v>
      </c>
      <c r="N27" s="5">
        <v>5.7683999999999997</v>
      </c>
      <c r="O27" s="5">
        <v>6.9</v>
      </c>
      <c r="P27" s="5">
        <v>8.4272000000000009</v>
      </c>
      <c r="Q27" s="54">
        <f t="shared" si="12"/>
        <v>2.1000000000000005</v>
      </c>
      <c r="R27" s="51">
        <f t="shared" si="13"/>
        <v>0.33870967741935493</v>
      </c>
      <c r="S27" s="54">
        <f t="shared" si="3"/>
        <v>2.531600000000001</v>
      </c>
      <c r="T27" s="51">
        <f t="shared" si="4"/>
        <v>0.4388738645031553</v>
      </c>
      <c r="U27" s="54">
        <f t="shared" si="5"/>
        <v>1.4000000000000004</v>
      </c>
      <c r="V27" s="51">
        <f t="shared" si="0"/>
        <v>0.20289855072463772</v>
      </c>
      <c r="W27" s="54">
        <f t="shared" si="6"/>
        <v>-0.1272000000000002</v>
      </c>
      <c r="X27" s="51">
        <f t="shared" si="7"/>
        <v>-1.5093981393582707E-2</v>
      </c>
      <c r="Y27" s="54" t="str">
        <f t="shared" si="8"/>
        <v/>
      </c>
      <c r="Z27" s="51" t="str">
        <f t="shared" si="9"/>
        <v/>
      </c>
      <c r="AA27" s="54">
        <f t="shared" si="10"/>
        <v>0.70000000000000018</v>
      </c>
      <c r="AB27" s="51">
        <f t="shared" si="1"/>
        <v>0.11290322580645164</v>
      </c>
      <c r="AC27" s="54">
        <f t="shared" si="11"/>
        <v>-1.2069463414634196</v>
      </c>
      <c r="AD27" s="51">
        <f t="shared" si="2"/>
        <v>-0.12527797468354473</v>
      </c>
    </row>
    <row r="28" spans="1:30" x14ac:dyDescent="0.25">
      <c r="A28" s="6" t="s">
        <v>39</v>
      </c>
      <c r="B28" s="6" t="s">
        <v>40</v>
      </c>
      <c r="C28" s="6" t="s">
        <v>38</v>
      </c>
      <c r="D28" s="6" t="s">
        <v>1</v>
      </c>
      <c r="E28" s="6">
        <v>28</v>
      </c>
      <c r="F28" s="6">
        <v>1.2</v>
      </c>
      <c r="G28" s="7">
        <v>16.7</v>
      </c>
      <c r="H28" s="7" t="s">
        <v>106</v>
      </c>
      <c r="I28" s="7" t="s">
        <v>106</v>
      </c>
      <c r="J28" s="7" t="s">
        <v>106</v>
      </c>
      <c r="K28" s="7">
        <v>7.1</v>
      </c>
      <c r="L28" s="7">
        <v>9.1300000000000008</v>
      </c>
      <c r="M28" s="7">
        <v>15.107999999999999</v>
      </c>
      <c r="N28" s="7">
        <v>7.1</v>
      </c>
      <c r="O28" s="7">
        <v>9</v>
      </c>
      <c r="P28" s="7">
        <v>10.991999999999999</v>
      </c>
      <c r="Q28" s="54" t="str">
        <f t="shared" si="12"/>
        <v/>
      </c>
      <c r="R28" s="51" t="str">
        <f t="shared" si="13"/>
        <v/>
      </c>
      <c r="S28" s="54">
        <f t="shared" si="3"/>
        <v>9.6</v>
      </c>
      <c r="T28" s="51">
        <f t="shared" si="4"/>
        <v>1.352112676056338</v>
      </c>
      <c r="U28" s="54">
        <f t="shared" si="5"/>
        <v>7.6999999999999993</v>
      </c>
      <c r="V28" s="51">
        <f t="shared" si="0"/>
        <v>0.85555555555555551</v>
      </c>
      <c r="W28" s="54">
        <f t="shared" si="6"/>
        <v>5.7080000000000002</v>
      </c>
      <c r="X28" s="51">
        <f t="shared" si="7"/>
        <v>0.51928675400291124</v>
      </c>
      <c r="Y28" s="54" t="str">
        <f t="shared" si="8"/>
        <v/>
      </c>
      <c r="Z28" s="51" t="str">
        <f t="shared" si="9"/>
        <v/>
      </c>
      <c r="AA28" s="54" t="str">
        <f t="shared" si="10"/>
        <v/>
      </c>
      <c r="AB28" s="51" t="str">
        <f t="shared" ref="AB28:AB59" si="14">IF(I28="ns","",(O28-I28)/I28)</f>
        <v/>
      </c>
      <c r="AC28" s="54" t="str">
        <f t="shared" si="11"/>
        <v/>
      </c>
      <c r="AD28" s="51" t="str">
        <f t="shared" si="2"/>
        <v/>
      </c>
    </row>
    <row r="29" spans="1:30" x14ac:dyDescent="0.25">
      <c r="A29" s="6" t="s">
        <v>39</v>
      </c>
      <c r="B29" s="6" t="s">
        <v>40</v>
      </c>
      <c r="C29" s="6" t="s">
        <v>38</v>
      </c>
      <c r="D29" s="6" t="s">
        <v>2</v>
      </c>
      <c r="E29" s="6">
        <v>44</v>
      </c>
      <c r="F29" s="6">
        <v>1.1299999999999999</v>
      </c>
      <c r="G29" s="7">
        <v>12.7</v>
      </c>
      <c r="H29" s="7">
        <v>5.7750252780586404</v>
      </c>
      <c r="I29" s="7">
        <v>6.6359096830221498</v>
      </c>
      <c r="J29" s="7">
        <v>8.8653846153846096</v>
      </c>
      <c r="K29" s="7">
        <v>7.1</v>
      </c>
      <c r="L29" s="7">
        <v>9.1300000000000008</v>
      </c>
      <c r="M29" s="7">
        <v>14.226699999999999</v>
      </c>
      <c r="N29" s="7">
        <v>7.0850999999999988</v>
      </c>
      <c r="O29" s="7">
        <v>8.4749999999999996</v>
      </c>
      <c r="P29" s="7">
        <v>10.3508</v>
      </c>
      <c r="Q29" s="54">
        <f t="shared" si="12"/>
        <v>6.0640903169778495</v>
      </c>
      <c r="R29" s="51">
        <f t="shared" si="13"/>
        <v>0.91382954359561441</v>
      </c>
      <c r="S29" s="54">
        <f t="shared" si="3"/>
        <v>5.6149000000000004</v>
      </c>
      <c r="T29" s="51">
        <f t="shared" si="4"/>
        <v>0.79249410735204884</v>
      </c>
      <c r="U29" s="54">
        <f t="shared" si="5"/>
        <v>4.2249999999999996</v>
      </c>
      <c r="V29" s="51">
        <f t="shared" si="0"/>
        <v>0.49852507374631266</v>
      </c>
      <c r="W29" s="54">
        <f t="shared" si="6"/>
        <v>2.3491999999999997</v>
      </c>
      <c r="X29" s="51">
        <f t="shared" si="7"/>
        <v>0.22695830273988482</v>
      </c>
      <c r="Y29" s="54">
        <f t="shared" si="8"/>
        <v>1.3100747219413584</v>
      </c>
      <c r="Z29" s="51">
        <f t="shared" si="9"/>
        <v>0.22685177273921117</v>
      </c>
      <c r="AA29" s="54">
        <f t="shared" si="10"/>
        <v>1.8390903169778499</v>
      </c>
      <c r="AB29" s="51">
        <f t="shared" si="14"/>
        <v>0.27714215606085296</v>
      </c>
      <c r="AC29" s="54">
        <f t="shared" si="11"/>
        <v>1.4854153846153899</v>
      </c>
      <c r="AD29" s="51">
        <f t="shared" si="2"/>
        <v>0.16755227765726752</v>
      </c>
    </row>
    <row r="30" spans="1:30" x14ac:dyDescent="0.25">
      <c r="A30" s="6" t="s">
        <v>39</v>
      </c>
      <c r="B30" s="6" t="s">
        <v>40</v>
      </c>
      <c r="C30" s="6" t="s">
        <v>38</v>
      </c>
      <c r="D30" s="6" t="s">
        <v>3</v>
      </c>
      <c r="E30" s="6">
        <v>65</v>
      </c>
      <c r="F30" s="6">
        <v>0.99</v>
      </c>
      <c r="G30" s="7">
        <v>11.2</v>
      </c>
      <c r="H30" s="7">
        <v>5.82258064516129</v>
      </c>
      <c r="I30" s="7">
        <v>6.5223880597014903</v>
      </c>
      <c r="J30" s="7">
        <v>8.7182539682539701</v>
      </c>
      <c r="K30" s="7">
        <v>7.1</v>
      </c>
      <c r="L30" s="7">
        <v>9.1300000000000008</v>
      </c>
      <c r="M30" s="7">
        <v>12.4641</v>
      </c>
      <c r="N30" s="7">
        <v>6.2072999999999992</v>
      </c>
      <c r="O30" s="7">
        <v>7.4249999999999998</v>
      </c>
      <c r="P30" s="7">
        <v>9.0684000000000005</v>
      </c>
      <c r="Q30" s="54">
        <f t="shared" si="12"/>
        <v>4.677611940298509</v>
      </c>
      <c r="R30" s="51">
        <f t="shared" si="13"/>
        <v>0.71716247139588152</v>
      </c>
      <c r="S30" s="54">
        <f t="shared" si="3"/>
        <v>4.9927000000000001</v>
      </c>
      <c r="T30" s="51">
        <f t="shared" si="4"/>
        <v>0.8043271631788379</v>
      </c>
      <c r="U30" s="54">
        <f t="shared" si="5"/>
        <v>3.7749999999999995</v>
      </c>
      <c r="V30" s="51">
        <f t="shared" si="0"/>
        <v>0.50841750841750832</v>
      </c>
      <c r="W30" s="54">
        <f t="shared" si="6"/>
        <v>2.1315999999999988</v>
      </c>
      <c r="X30" s="51">
        <f t="shared" si="7"/>
        <v>0.23505800361695545</v>
      </c>
      <c r="Y30" s="54">
        <f t="shared" si="8"/>
        <v>0.38471935483870912</v>
      </c>
      <c r="Z30" s="51">
        <f t="shared" si="9"/>
        <v>6.6073684210526229E-2</v>
      </c>
      <c r="AA30" s="54">
        <f t="shared" si="10"/>
        <v>0.90261194029850955</v>
      </c>
      <c r="AB30" s="51">
        <f t="shared" si="14"/>
        <v>0.13838672768878754</v>
      </c>
      <c r="AC30" s="54">
        <f t="shared" si="11"/>
        <v>0.35014603174603032</v>
      </c>
      <c r="AD30" s="51">
        <f t="shared" si="2"/>
        <v>4.0162403277196002E-2</v>
      </c>
    </row>
    <row r="31" spans="1:30" x14ac:dyDescent="0.25">
      <c r="A31" s="6" t="s">
        <v>39</v>
      </c>
      <c r="B31" s="6" t="s">
        <v>40</v>
      </c>
      <c r="C31" s="6" t="s">
        <v>38</v>
      </c>
      <c r="D31" s="6" t="s">
        <v>11</v>
      </c>
      <c r="E31" s="6">
        <v>88</v>
      </c>
      <c r="F31" s="6">
        <v>0.92</v>
      </c>
      <c r="G31" s="7">
        <v>9.6</v>
      </c>
      <c r="H31" s="7">
        <v>5.7501544640098903</v>
      </c>
      <c r="I31" s="7">
        <v>6.4675324675324699</v>
      </c>
      <c r="J31" s="7">
        <v>8.19277108433735</v>
      </c>
      <c r="K31" s="7">
        <v>7.1</v>
      </c>
      <c r="L31" s="7">
        <v>9.1300000000000008</v>
      </c>
      <c r="M31" s="7">
        <v>11.582800000000001</v>
      </c>
      <c r="N31" s="7">
        <v>5.7683999999999997</v>
      </c>
      <c r="O31" s="7">
        <v>6.9</v>
      </c>
      <c r="P31" s="7">
        <v>8.4272000000000009</v>
      </c>
      <c r="Q31" s="54">
        <f t="shared" si="12"/>
        <v>3.1324675324675297</v>
      </c>
      <c r="R31" s="51">
        <f t="shared" si="13"/>
        <v>0.48433734939758977</v>
      </c>
      <c r="S31" s="54">
        <f t="shared" si="3"/>
        <v>3.8315999999999999</v>
      </c>
      <c r="T31" s="51">
        <f t="shared" si="4"/>
        <v>0.66423965050967337</v>
      </c>
      <c r="U31" s="54">
        <f t="shared" si="5"/>
        <v>2.6999999999999993</v>
      </c>
      <c r="V31" s="51">
        <f t="shared" si="0"/>
        <v>0.39130434782608681</v>
      </c>
      <c r="W31" s="54">
        <f t="shared" si="6"/>
        <v>1.1727999999999987</v>
      </c>
      <c r="X31" s="51">
        <f t="shared" si="7"/>
        <v>0.13916840706284395</v>
      </c>
      <c r="Y31" s="54">
        <f t="shared" si="8"/>
        <v>1.8245535990109474E-2</v>
      </c>
      <c r="Z31" s="51">
        <f t="shared" si="9"/>
        <v>3.17305145527967E-3</v>
      </c>
      <c r="AA31" s="54">
        <f t="shared" si="10"/>
        <v>0.43246753246753045</v>
      </c>
      <c r="AB31" s="51">
        <f t="shared" si="14"/>
        <v>6.6867469879517735E-2</v>
      </c>
      <c r="AC31" s="54">
        <f t="shared" si="11"/>
        <v>0.23442891566265089</v>
      </c>
      <c r="AD31" s="51">
        <f t="shared" si="2"/>
        <v>2.8614117647058856E-2</v>
      </c>
    </row>
    <row r="32" spans="1:30" x14ac:dyDescent="0.25">
      <c r="A32" s="3" t="s">
        <v>39</v>
      </c>
      <c r="B32" s="3" t="s">
        <v>41</v>
      </c>
      <c r="C32" s="3" t="s">
        <v>38</v>
      </c>
      <c r="D32" s="3" t="s">
        <v>1</v>
      </c>
      <c r="E32" s="3">
        <v>28</v>
      </c>
      <c r="F32" s="3">
        <v>1.2</v>
      </c>
      <c r="G32" s="5">
        <v>16.3</v>
      </c>
      <c r="H32" s="5">
        <v>6.0540540540540499</v>
      </c>
      <c r="I32" s="5">
        <v>7.29020979020979</v>
      </c>
      <c r="J32" s="5">
        <v>8.2307692307692299</v>
      </c>
      <c r="K32" s="5">
        <v>7.1</v>
      </c>
      <c r="L32" s="5">
        <v>9.1300000000000008</v>
      </c>
      <c r="M32" s="5">
        <v>15.107999999999999</v>
      </c>
      <c r="N32" s="5">
        <v>7.1</v>
      </c>
      <c r="O32" s="5">
        <v>9</v>
      </c>
      <c r="P32" s="5">
        <v>10.991999999999999</v>
      </c>
      <c r="Q32" s="54">
        <f t="shared" si="12"/>
        <v>9.0097902097902107</v>
      </c>
      <c r="R32" s="51">
        <f t="shared" si="13"/>
        <v>1.2358752997601921</v>
      </c>
      <c r="S32" s="54">
        <f t="shared" si="3"/>
        <v>9.2000000000000011</v>
      </c>
      <c r="T32" s="51">
        <f t="shared" si="4"/>
        <v>1.2957746478873242</v>
      </c>
      <c r="U32" s="54">
        <f t="shared" si="5"/>
        <v>7.3000000000000007</v>
      </c>
      <c r="V32" s="51">
        <f t="shared" si="0"/>
        <v>0.81111111111111123</v>
      </c>
      <c r="W32" s="54">
        <f t="shared" si="6"/>
        <v>5.3080000000000016</v>
      </c>
      <c r="X32" s="51">
        <f t="shared" si="7"/>
        <v>0.4828966521106261</v>
      </c>
      <c r="Y32" s="54">
        <f t="shared" si="8"/>
        <v>1.0459459459459497</v>
      </c>
      <c r="Z32" s="51">
        <f t="shared" si="9"/>
        <v>0.17276785714285789</v>
      </c>
      <c r="AA32" s="54">
        <f t="shared" si="10"/>
        <v>1.70979020979021</v>
      </c>
      <c r="AB32" s="51">
        <f t="shared" si="14"/>
        <v>0.23453237410071945</v>
      </c>
      <c r="AC32" s="54">
        <f t="shared" si="11"/>
        <v>2.7612307692307692</v>
      </c>
      <c r="AD32" s="51">
        <f t="shared" si="2"/>
        <v>0.33547663551401874</v>
      </c>
    </row>
    <row r="33" spans="1:30" x14ac:dyDescent="0.25">
      <c r="A33" s="3" t="s">
        <v>39</v>
      </c>
      <c r="B33" s="3" t="s">
        <v>41</v>
      </c>
      <c r="C33" s="3" t="s">
        <v>38</v>
      </c>
      <c r="D33" s="3" t="s">
        <v>2</v>
      </c>
      <c r="E33" s="3">
        <v>44</v>
      </c>
      <c r="F33" s="3">
        <v>1.1299999999999999</v>
      </c>
      <c r="G33" s="5">
        <v>12.6</v>
      </c>
      <c r="H33" s="5">
        <v>5.875</v>
      </c>
      <c r="I33" s="5">
        <v>6.6226415094339597</v>
      </c>
      <c r="J33" s="5">
        <v>7.68085106382979</v>
      </c>
      <c r="K33" s="5">
        <v>7.1</v>
      </c>
      <c r="L33" s="5">
        <v>9.1300000000000008</v>
      </c>
      <c r="M33" s="5">
        <v>14.226699999999999</v>
      </c>
      <c r="N33" s="5">
        <v>7.0850999999999988</v>
      </c>
      <c r="O33" s="5">
        <v>8.4749999999999996</v>
      </c>
      <c r="P33" s="5">
        <v>10.3508</v>
      </c>
      <c r="Q33" s="54">
        <f t="shared" si="12"/>
        <v>5.97735849056604</v>
      </c>
      <c r="R33" s="51">
        <f t="shared" si="13"/>
        <v>0.90256410256410324</v>
      </c>
      <c r="S33" s="54">
        <f t="shared" si="3"/>
        <v>5.5149000000000008</v>
      </c>
      <c r="T33" s="51">
        <f t="shared" si="4"/>
        <v>0.77837998052250523</v>
      </c>
      <c r="U33" s="54">
        <f t="shared" si="5"/>
        <v>4.125</v>
      </c>
      <c r="V33" s="51">
        <f t="shared" si="0"/>
        <v>0.48672566371681419</v>
      </c>
      <c r="W33" s="54">
        <f t="shared" si="6"/>
        <v>2.2492000000000001</v>
      </c>
      <c r="X33" s="51">
        <f t="shared" si="7"/>
        <v>0.217297213741933</v>
      </c>
      <c r="Y33" s="54">
        <f t="shared" si="8"/>
        <v>1.2100999999999988</v>
      </c>
      <c r="Z33" s="51">
        <f t="shared" si="9"/>
        <v>0.20597446808510619</v>
      </c>
      <c r="AA33" s="54">
        <f t="shared" si="10"/>
        <v>1.85235849056604</v>
      </c>
      <c r="AB33" s="51">
        <f t="shared" si="14"/>
        <v>0.27970085470085515</v>
      </c>
      <c r="AC33" s="54">
        <f t="shared" si="11"/>
        <v>2.6699489361702096</v>
      </c>
      <c r="AD33" s="51">
        <f t="shared" si="2"/>
        <v>0.34761108033240945</v>
      </c>
    </row>
    <row r="34" spans="1:30" x14ac:dyDescent="0.25">
      <c r="A34" s="3" t="s">
        <v>39</v>
      </c>
      <c r="B34" s="3" t="s">
        <v>41</v>
      </c>
      <c r="C34" s="3" t="s">
        <v>38</v>
      </c>
      <c r="D34" s="3" t="s">
        <v>3</v>
      </c>
      <c r="E34" s="3">
        <v>65</v>
      </c>
      <c r="F34" s="3">
        <v>0.99</v>
      </c>
      <c r="G34" s="5">
        <v>10</v>
      </c>
      <c r="H34" s="5">
        <v>5.7141402714932097</v>
      </c>
      <c r="I34" s="5">
        <v>6.3521126760563398</v>
      </c>
      <c r="J34" s="5">
        <v>7.5245901639344304</v>
      </c>
      <c r="K34" s="5">
        <v>7.1</v>
      </c>
      <c r="L34" s="5">
        <v>9.1300000000000008</v>
      </c>
      <c r="M34" s="5">
        <v>12.4641</v>
      </c>
      <c r="N34" s="5">
        <v>6.2072999999999992</v>
      </c>
      <c r="O34" s="5">
        <v>7.4249999999999998</v>
      </c>
      <c r="P34" s="5">
        <v>9.0684000000000005</v>
      </c>
      <c r="Q34" s="54">
        <f t="shared" si="12"/>
        <v>3.6478873239436602</v>
      </c>
      <c r="R34" s="51">
        <f t="shared" si="13"/>
        <v>0.57427937915742755</v>
      </c>
      <c r="S34" s="54">
        <f t="shared" si="3"/>
        <v>3.7927000000000008</v>
      </c>
      <c r="T34" s="51">
        <f t="shared" si="4"/>
        <v>0.61100639569539117</v>
      </c>
      <c r="U34" s="54">
        <f t="shared" si="5"/>
        <v>2.5750000000000002</v>
      </c>
      <c r="V34" s="51">
        <f t="shared" si="0"/>
        <v>0.34680134680134683</v>
      </c>
      <c r="W34" s="54">
        <f t="shared" si="6"/>
        <v>0.93159999999999954</v>
      </c>
      <c r="X34" s="51">
        <f t="shared" si="7"/>
        <v>0.10273036037228171</v>
      </c>
      <c r="Y34" s="54">
        <f t="shared" si="8"/>
        <v>0.49315972850678946</v>
      </c>
      <c r="Z34" s="51">
        <f t="shared" si="9"/>
        <v>8.6305149169521131E-2</v>
      </c>
      <c r="AA34" s="54">
        <f t="shared" si="10"/>
        <v>1.07288732394366</v>
      </c>
      <c r="AB34" s="51">
        <f t="shared" si="14"/>
        <v>0.16890243902438989</v>
      </c>
      <c r="AC34" s="54">
        <f t="shared" si="11"/>
        <v>1.5438098360655701</v>
      </c>
      <c r="AD34" s="51">
        <f t="shared" si="2"/>
        <v>0.2051686274509798</v>
      </c>
    </row>
    <row r="35" spans="1:30" x14ac:dyDescent="0.25">
      <c r="A35" s="3" t="s">
        <v>39</v>
      </c>
      <c r="B35" s="3" t="s">
        <v>41</v>
      </c>
      <c r="C35" s="3" t="s">
        <v>38</v>
      </c>
      <c r="D35" s="3" t="s">
        <v>11</v>
      </c>
      <c r="E35" s="3">
        <v>88</v>
      </c>
      <c r="F35" s="3">
        <v>0.92</v>
      </c>
      <c r="G35" s="5">
        <v>9</v>
      </c>
      <c r="H35" s="5">
        <v>5.5844155844155798</v>
      </c>
      <c r="I35" s="5">
        <v>6.21469436916591</v>
      </c>
      <c r="J35" s="5">
        <v>6.6744186046511604</v>
      </c>
      <c r="K35" s="5">
        <v>7.1</v>
      </c>
      <c r="L35" s="5">
        <v>9.1300000000000008</v>
      </c>
      <c r="M35" s="5">
        <v>11.582800000000001</v>
      </c>
      <c r="N35" s="5">
        <v>5.7683999999999997</v>
      </c>
      <c r="O35" s="5">
        <v>6.9</v>
      </c>
      <c r="P35" s="5">
        <v>8.4272000000000009</v>
      </c>
      <c r="Q35" s="54">
        <f t="shared" si="12"/>
        <v>2.78530563083409</v>
      </c>
      <c r="R35" s="51">
        <f t="shared" si="13"/>
        <v>0.44818062890644017</v>
      </c>
      <c r="S35" s="54">
        <f t="shared" si="3"/>
        <v>3.2316000000000003</v>
      </c>
      <c r="T35" s="51">
        <f t="shared" si="4"/>
        <v>0.56022467235281892</v>
      </c>
      <c r="U35" s="54">
        <f t="shared" si="5"/>
        <v>2.0999999999999996</v>
      </c>
      <c r="V35" s="51">
        <f t="shared" si="0"/>
        <v>0.30434782608695643</v>
      </c>
      <c r="W35" s="54">
        <f t="shared" si="6"/>
        <v>0.57279999999999909</v>
      </c>
      <c r="X35" s="51">
        <f t="shared" si="7"/>
        <v>6.7970381621416248E-2</v>
      </c>
      <c r="Y35" s="54">
        <f t="shared" si="8"/>
        <v>0.18398441558441991</v>
      </c>
      <c r="Z35" s="51">
        <f t="shared" si="9"/>
        <v>3.2946046511628711E-2</v>
      </c>
      <c r="AA35" s="54">
        <f t="shared" si="10"/>
        <v>0.68530563083409035</v>
      </c>
      <c r="AB35" s="51">
        <f t="shared" si="14"/>
        <v>0.11027181549493752</v>
      </c>
      <c r="AC35" s="54">
        <f t="shared" si="11"/>
        <v>1.7527813953488405</v>
      </c>
      <c r="AD35" s="51">
        <f t="shared" si="2"/>
        <v>0.26261184668989607</v>
      </c>
    </row>
    <row r="36" spans="1:30" x14ac:dyDescent="0.25">
      <c r="A36" s="6" t="s">
        <v>39</v>
      </c>
      <c r="B36" s="6" t="s">
        <v>42</v>
      </c>
      <c r="C36" s="6" t="s">
        <v>38</v>
      </c>
      <c r="D36" s="6" t="s">
        <v>1</v>
      </c>
      <c r="E36" s="6">
        <v>28</v>
      </c>
      <c r="F36" s="6">
        <v>1.2</v>
      </c>
      <c r="G36" s="7">
        <v>15</v>
      </c>
      <c r="H36" s="7">
        <v>6.41879866518354</v>
      </c>
      <c r="I36" s="7">
        <v>7.3</v>
      </c>
      <c r="J36" s="7" t="s">
        <v>106</v>
      </c>
      <c r="K36" s="7">
        <v>7.1</v>
      </c>
      <c r="L36" s="7">
        <v>9.1300000000000008</v>
      </c>
      <c r="M36" s="7">
        <v>15.107999999999999</v>
      </c>
      <c r="N36" s="7">
        <v>7.1</v>
      </c>
      <c r="O36" s="7">
        <v>9</v>
      </c>
      <c r="P36" s="7">
        <v>10.991999999999999</v>
      </c>
      <c r="Q36" s="54">
        <f t="shared" si="12"/>
        <v>7.7</v>
      </c>
      <c r="R36" s="51">
        <f t="shared" si="13"/>
        <v>1.0547945205479452</v>
      </c>
      <c r="S36" s="54">
        <f t="shared" si="3"/>
        <v>7.9</v>
      </c>
      <c r="T36" s="51">
        <f t="shared" si="4"/>
        <v>1.1126760563380282</v>
      </c>
      <c r="U36" s="54">
        <f t="shared" si="5"/>
        <v>6</v>
      </c>
      <c r="V36" s="51">
        <f t="shared" si="0"/>
        <v>0.66666666666666663</v>
      </c>
      <c r="W36" s="54">
        <f t="shared" si="6"/>
        <v>4.0080000000000009</v>
      </c>
      <c r="X36" s="51">
        <f t="shared" si="7"/>
        <v>0.36462882096069882</v>
      </c>
      <c r="Y36" s="54">
        <f t="shared" si="8"/>
        <v>0.68120133481645961</v>
      </c>
      <c r="Z36" s="51">
        <f t="shared" si="9"/>
        <v>0.10612598561649716</v>
      </c>
      <c r="AA36" s="54">
        <f t="shared" si="10"/>
        <v>1.7000000000000002</v>
      </c>
      <c r="AB36" s="51">
        <f t="shared" si="14"/>
        <v>0.23287671232876717</v>
      </c>
      <c r="AC36" s="54" t="str">
        <f t="shared" si="11"/>
        <v/>
      </c>
      <c r="AD36" s="51" t="str">
        <f t="shared" si="2"/>
        <v/>
      </c>
    </row>
    <row r="37" spans="1:30" x14ac:dyDescent="0.25">
      <c r="A37" s="6" t="s">
        <v>39</v>
      </c>
      <c r="B37" s="6" t="s">
        <v>42</v>
      </c>
      <c r="C37" s="6" t="s">
        <v>38</v>
      </c>
      <c r="D37" s="6" t="s">
        <v>2</v>
      </c>
      <c r="E37" s="6">
        <v>44</v>
      </c>
      <c r="F37" s="6">
        <v>1.1299999999999999</v>
      </c>
      <c r="G37" s="7">
        <v>13.5</v>
      </c>
      <c r="H37" s="7">
        <v>6.02</v>
      </c>
      <c r="I37" s="7">
        <v>6.8297101449275397</v>
      </c>
      <c r="J37" s="7">
        <v>9.0346320346320308</v>
      </c>
      <c r="K37" s="7">
        <v>7.1</v>
      </c>
      <c r="L37" s="7">
        <v>9.1300000000000008</v>
      </c>
      <c r="M37" s="7">
        <v>14.226699999999999</v>
      </c>
      <c r="N37" s="7">
        <v>7.0850999999999988</v>
      </c>
      <c r="O37" s="7">
        <v>8.4749999999999996</v>
      </c>
      <c r="P37" s="7">
        <v>10.3508</v>
      </c>
      <c r="Q37" s="54">
        <f t="shared" si="12"/>
        <v>6.6702898550724603</v>
      </c>
      <c r="R37" s="51">
        <f t="shared" si="13"/>
        <v>0.97665782493368603</v>
      </c>
      <c r="S37" s="54">
        <f t="shared" si="3"/>
        <v>6.4149000000000012</v>
      </c>
      <c r="T37" s="51">
        <f t="shared" si="4"/>
        <v>0.90540712198839846</v>
      </c>
      <c r="U37" s="54">
        <f t="shared" si="5"/>
        <v>5.0250000000000004</v>
      </c>
      <c r="V37" s="51">
        <f t="shared" si="0"/>
        <v>0.59292035398230092</v>
      </c>
      <c r="W37" s="54">
        <f t="shared" si="6"/>
        <v>3.1492000000000004</v>
      </c>
      <c r="X37" s="51">
        <f t="shared" si="7"/>
        <v>0.30424701472349969</v>
      </c>
      <c r="Y37" s="54">
        <f t="shared" si="8"/>
        <v>1.0650999999999993</v>
      </c>
      <c r="Z37" s="51">
        <f t="shared" si="9"/>
        <v>0.1769269102990032</v>
      </c>
      <c r="AA37" s="54">
        <f t="shared" si="10"/>
        <v>1.64528985507246</v>
      </c>
      <c r="AB37" s="51">
        <f t="shared" si="14"/>
        <v>0.24090185676392506</v>
      </c>
      <c r="AC37" s="54">
        <f t="shared" si="11"/>
        <v>1.3161679653679688</v>
      </c>
      <c r="AD37" s="51">
        <f t="shared" si="2"/>
        <v>0.14568030666027834</v>
      </c>
    </row>
    <row r="38" spans="1:30" x14ac:dyDescent="0.25">
      <c r="A38" s="6" t="s">
        <v>39</v>
      </c>
      <c r="B38" s="6" t="s">
        <v>42</v>
      </c>
      <c r="C38" s="6" t="s">
        <v>38</v>
      </c>
      <c r="D38" s="6" t="s">
        <v>3</v>
      </c>
      <c r="E38" s="6">
        <v>65</v>
      </c>
      <c r="F38" s="6">
        <v>0.99</v>
      </c>
      <c r="G38" s="7">
        <v>11.4</v>
      </c>
      <c r="H38" s="7">
        <v>5.8954991087344002</v>
      </c>
      <c r="I38" s="7">
        <v>6.6470588235294104</v>
      </c>
      <c r="J38" s="7">
        <v>8.5847222222222204</v>
      </c>
      <c r="K38" s="7">
        <v>7.1</v>
      </c>
      <c r="L38" s="7">
        <v>9.1300000000000008</v>
      </c>
      <c r="M38" s="7">
        <v>12.4641</v>
      </c>
      <c r="N38" s="7">
        <v>6.2072999999999992</v>
      </c>
      <c r="O38" s="7">
        <v>7.4249999999999998</v>
      </c>
      <c r="P38" s="7">
        <v>9.0684000000000005</v>
      </c>
      <c r="Q38" s="54">
        <f t="shared" si="12"/>
        <v>4.75294117647059</v>
      </c>
      <c r="R38" s="51">
        <f t="shared" si="13"/>
        <v>0.715044247787611</v>
      </c>
      <c r="S38" s="54">
        <f t="shared" si="3"/>
        <v>5.1927000000000012</v>
      </c>
      <c r="T38" s="51">
        <f t="shared" si="4"/>
        <v>0.83654729109274595</v>
      </c>
      <c r="U38" s="54">
        <f t="shared" si="5"/>
        <v>3.9750000000000005</v>
      </c>
      <c r="V38" s="51">
        <f t="shared" si="0"/>
        <v>0.53535353535353547</v>
      </c>
      <c r="W38" s="54">
        <f t="shared" si="6"/>
        <v>2.3315999999999999</v>
      </c>
      <c r="X38" s="51">
        <f t="shared" si="7"/>
        <v>0.25711261082440118</v>
      </c>
      <c r="Y38" s="54">
        <f t="shared" si="8"/>
        <v>0.31180089126559896</v>
      </c>
      <c r="Z38" s="51">
        <f t="shared" si="9"/>
        <v>5.2887954949166968E-2</v>
      </c>
      <c r="AA38" s="54">
        <f t="shared" si="10"/>
        <v>0.77794117647058947</v>
      </c>
      <c r="AB38" s="51">
        <f t="shared" si="14"/>
        <v>0.11703539823008871</v>
      </c>
      <c r="AC38" s="54">
        <f t="shared" si="11"/>
        <v>0.48367777777778009</v>
      </c>
      <c r="AD38" s="51">
        <f t="shared" si="2"/>
        <v>5.6341692282802419E-2</v>
      </c>
    </row>
    <row r="39" spans="1:30" x14ac:dyDescent="0.25">
      <c r="A39" s="6" t="s">
        <v>39</v>
      </c>
      <c r="B39" s="6" t="s">
        <v>42</v>
      </c>
      <c r="C39" s="6" t="s">
        <v>38</v>
      </c>
      <c r="D39" s="6" t="s">
        <v>11</v>
      </c>
      <c r="E39" s="6">
        <v>88</v>
      </c>
      <c r="F39" s="6">
        <v>0.92</v>
      </c>
      <c r="G39" s="7">
        <v>10.3</v>
      </c>
      <c r="H39" s="7">
        <v>5.7679166666666699</v>
      </c>
      <c r="I39" s="7">
        <v>6.5365853658536599</v>
      </c>
      <c r="J39" s="7">
        <v>8.2038393705060404</v>
      </c>
      <c r="K39" s="7">
        <v>7.1</v>
      </c>
      <c r="L39" s="7">
        <v>9.1300000000000008</v>
      </c>
      <c r="M39" s="7">
        <v>11.582800000000001</v>
      </c>
      <c r="N39" s="7">
        <v>5.7683999999999997</v>
      </c>
      <c r="O39" s="7">
        <v>6.9</v>
      </c>
      <c r="P39" s="7">
        <v>8.4272000000000009</v>
      </c>
      <c r="Q39" s="54">
        <f t="shared" si="12"/>
        <v>3.7634146341463408</v>
      </c>
      <c r="R39" s="51">
        <f t="shared" si="13"/>
        <v>0.57574626865671619</v>
      </c>
      <c r="S39" s="54">
        <f t="shared" si="3"/>
        <v>4.531600000000001</v>
      </c>
      <c r="T39" s="51">
        <f t="shared" si="4"/>
        <v>0.78559045835933727</v>
      </c>
      <c r="U39" s="54">
        <f t="shared" si="5"/>
        <v>3.4000000000000004</v>
      </c>
      <c r="V39" s="51">
        <f t="shared" si="0"/>
        <v>0.49275362318840582</v>
      </c>
      <c r="W39" s="54">
        <f t="shared" si="6"/>
        <v>1.8727999999999998</v>
      </c>
      <c r="X39" s="51">
        <f t="shared" si="7"/>
        <v>0.22223277007784312</v>
      </c>
      <c r="Y39" s="54">
        <f t="shared" si="8"/>
        <v>4.8333333332983841E-4</v>
      </c>
      <c r="Z39" s="51">
        <f t="shared" si="9"/>
        <v>8.3796864840830131E-5</v>
      </c>
      <c r="AA39" s="54">
        <f t="shared" si="10"/>
        <v>0.36341463414634045</v>
      </c>
      <c r="AB39" s="51">
        <f t="shared" si="14"/>
        <v>5.5597014925372966E-2</v>
      </c>
      <c r="AC39" s="54">
        <f t="shared" si="11"/>
        <v>0.22336062949396052</v>
      </c>
      <c r="AD39" s="51">
        <f t="shared" si="2"/>
        <v>2.7226353345846031E-2</v>
      </c>
    </row>
    <row r="40" spans="1:30" x14ac:dyDescent="0.25">
      <c r="A40" s="3" t="s">
        <v>39</v>
      </c>
      <c r="B40" s="3" t="s">
        <v>43</v>
      </c>
      <c r="C40" s="3" t="s">
        <v>38</v>
      </c>
      <c r="D40" s="3" t="s">
        <v>1</v>
      </c>
      <c r="E40" s="3">
        <v>28</v>
      </c>
      <c r="F40" s="3">
        <v>1.2</v>
      </c>
      <c r="G40" s="5">
        <v>17</v>
      </c>
      <c r="H40" s="5" t="s">
        <v>106</v>
      </c>
      <c r="I40" s="5" t="s">
        <v>106</v>
      </c>
      <c r="J40" s="5" t="s">
        <v>106</v>
      </c>
      <c r="K40" s="5">
        <v>7.1</v>
      </c>
      <c r="L40" s="5">
        <v>9.1300000000000008</v>
      </c>
      <c r="M40" s="5">
        <v>15.107999999999999</v>
      </c>
      <c r="N40" s="5">
        <v>7.1</v>
      </c>
      <c r="O40" s="5">
        <v>9</v>
      </c>
      <c r="P40" s="5">
        <v>10.991999999999999</v>
      </c>
      <c r="Q40" s="54" t="str">
        <f t="shared" si="12"/>
        <v/>
      </c>
      <c r="R40" s="51" t="str">
        <f t="shared" si="13"/>
        <v/>
      </c>
      <c r="S40" s="54">
        <f t="shared" si="3"/>
        <v>9.9</v>
      </c>
      <c r="T40" s="51">
        <f t="shared" si="4"/>
        <v>1.3943661971830987</v>
      </c>
      <c r="U40" s="54">
        <f t="shared" si="5"/>
        <v>8</v>
      </c>
      <c r="V40" s="51">
        <f t="shared" si="0"/>
        <v>0.88888888888888884</v>
      </c>
      <c r="W40" s="54">
        <f t="shared" si="6"/>
        <v>6.0080000000000009</v>
      </c>
      <c r="X40" s="51">
        <f t="shared" si="7"/>
        <v>0.54657933042212525</v>
      </c>
      <c r="Y40" s="54" t="str">
        <f t="shared" si="8"/>
        <v/>
      </c>
      <c r="Z40" s="51" t="str">
        <f t="shared" si="9"/>
        <v/>
      </c>
      <c r="AA40" s="54" t="str">
        <f t="shared" si="10"/>
        <v/>
      </c>
      <c r="AB40" s="51" t="str">
        <f t="shared" si="14"/>
        <v/>
      </c>
      <c r="AC40" s="54" t="str">
        <f t="shared" si="11"/>
        <v/>
      </c>
      <c r="AD40" s="51" t="str">
        <f t="shared" si="2"/>
        <v/>
      </c>
    </row>
    <row r="41" spans="1:30" x14ac:dyDescent="0.25">
      <c r="A41" s="3" t="s">
        <v>39</v>
      </c>
      <c r="B41" s="3" t="s">
        <v>43</v>
      </c>
      <c r="C41" s="3" t="s">
        <v>38</v>
      </c>
      <c r="D41" s="3" t="s">
        <v>2</v>
      </c>
      <c r="E41" s="3">
        <v>44</v>
      </c>
      <c r="F41" s="3">
        <v>1.1299999999999999</v>
      </c>
      <c r="G41" s="5">
        <v>13</v>
      </c>
      <c r="H41" s="5">
        <v>5.7577777777777799</v>
      </c>
      <c r="I41" s="5">
        <v>6.3703703703703702</v>
      </c>
      <c r="J41" s="5">
        <v>8.7407407407407405</v>
      </c>
      <c r="K41" s="5">
        <v>7.1</v>
      </c>
      <c r="L41" s="5">
        <v>9.1300000000000008</v>
      </c>
      <c r="M41" s="5">
        <v>14.226699999999999</v>
      </c>
      <c r="N41" s="5">
        <v>7.0850999999999988</v>
      </c>
      <c r="O41" s="5">
        <v>8.4749999999999996</v>
      </c>
      <c r="P41" s="5">
        <v>10.3508</v>
      </c>
      <c r="Q41" s="54">
        <f t="shared" si="12"/>
        <v>6.6296296296296298</v>
      </c>
      <c r="R41" s="51">
        <f t="shared" si="13"/>
        <v>1.0406976744186047</v>
      </c>
      <c r="S41" s="54">
        <f t="shared" si="3"/>
        <v>5.9149000000000012</v>
      </c>
      <c r="T41" s="51">
        <f t="shared" si="4"/>
        <v>0.83483648784067999</v>
      </c>
      <c r="U41" s="54">
        <f t="shared" si="5"/>
        <v>4.5250000000000004</v>
      </c>
      <c r="V41" s="51">
        <f t="shared" si="0"/>
        <v>0.53392330383480835</v>
      </c>
      <c r="W41" s="54">
        <f t="shared" si="6"/>
        <v>2.6492000000000004</v>
      </c>
      <c r="X41" s="51">
        <f t="shared" si="7"/>
        <v>0.25594156973374044</v>
      </c>
      <c r="Y41" s="54">
        <f t="shared" si="8"/>
        <v>1.327322222222219</v>
      </c>
      <c r="Z41" s="51">
        <f t="shared" si="9"/>
        <v>0.2305268236202232</v>
      </c>
      <c r="AA41" s="54">
        <f t="shared" si="10"/>
        <v>2.1046296296296294</v>
      </c>
      <c r="AB41" s="51">
        <f t="shared" si="14"/>
        <v>0.33037790697674418</v>
      </c>
      <c r="AC41" s="54">
        <f t="shared" si="11"/>
        <v>1.6100592592592591</v>
      </c>
      <c r="AD41" s="51">
        <f t="shared" si="2"/>
        <v>0.18420169491525423</v>
      </c>
    </row>
    <row r="42" spans="1:30" x14ac:dyDescent="0.25">
      <c r="A42" s="3" t="s">
        <v>39</v>
      </c>
      <c r="B42" s="3" t="s">
        <v>43</v>
      </c>
      <c r="C42" s="3" t="s">
        <v>38</v>
      </c>
      <c r="D42" s="3" t="s">
        <v>3</v>
      </c>
      <c r="E42" s="3">
        <v>65</v>
      </c>
      <c r="F42" s="3">
        <v>0.99</v>
      </c>
      <c r="G42" s="5">
        <v>10.5</v>
      </c>
      <c r="H42" s="5">
        <v>5.5322580645161299</v>
      </c>
      <c r="I42" s="5">
        <v>6.2307692307692299</v>
      </c>
      <c r="J42" s="5">
        <v>8.5153729838709697</v>
      </c>
      <c r="K42" s="5">
        <v>7.1</v>
      </c>
      <c r="L42" s="5">
        <v>9.1300000000000008</v>
      </c>
      <c r="M42" s="5">
        <v>12.4641</v>
      </c>
      <c r="N42" s="5">
        <v>6.2072999999999992</v>
      </c>
      <c r="O42" s="5">
        <v>7.4249999999999998</v>
      </c>
      <c r="P42" s="5">
        <v>9.0684000000000005</v>
      </c>
      <c r="Q42" s="54">
        <f t="shared" si="12"/>
        <v>4.2692307692307701</v>
      </c>
      <c r="R42" s="51">
        <f t="shared" si="13"/>
        <v>0.68518518518518545</v>
      </c>
      <c r="S42" s="54">
        <f t="shared" si="3"/>
        <v>4.2927000000000008</v>
      </c>
      <c r="T42" s="51">
        <f t="shared" si="4"/>
        <v>0.69155671548016073</v>
      </c>
      <c r="U42" s="54">
        <f t="shared" si="5"/>
        <v>3.0750000000000002</v>
      </c>
      <c r="V42" s="51">
        <f t="shared" si="0"/>
        <v>0.4141414141414142</v>
      </c>
      <c r="W42" s="54">
        <f t="shared" si="6"/>
        <v>1.4315999999999995</v>
      </c>
      <c r="X42" s="51">
        <f t="shared" si="7"/>
        <v>0.1578668783908958</v>
      </c>
      <c r="Y42" s="54">
        <f t="shared" si="8"/>
        <v>0.67504193548386926</v>
      </c>
      <c r="Z42" s="51">
        <f t="shared" si="9"/>
        <v>0.12201924198250697</v>
      </c>
      <c r="AA42" s="54">
        <f t="shared" si="10"/>
        <v>1.1942307692307699</v>
      </c>
      <c r="AB42" s="51">
        <f t="shared" si="14"/>
        <v>0.19166666666666679</v>
      </c>
      <c r="AC42" s="54">
        <f t="shared" si="11"/>
        <v>0.55302701612903071</v>
      </c>
      <c r="AD42" s="51">
        <f t="shared" si="2"/>
        <v>6.4944544082393488E-2</v>
      </c>
    </row>
    <row r="43" spans="1:30" x14ac:dyDescent="0.25">
      <c r="A43" s="3" t="s">
        <v>39</v>
      </c>
      <c r="B43" s="3" t="s">
        <v>43</v>
      </c>
      <c r="C43" s="3" t="s">
        <v>38</v>
      </c>
      <c r="D43" s="3" t="s">
        <v>11</v>
      </c>
      <c r="E43" s="3">
        <v>88</v>
      </c>
      <c r="F43" s="3">
        <v>0.92</v>
      </c>
      <c r="G43" s="5">
        <v>8.6</v>
      </c>
      <c r="H43" s="5">
        <v>5.3636029411764703</v>
      </c>
      <c r="I43" s="5">
        <v>6.0898876404494402</v>
      </c>
      <c r="J43" s="5">
        <v>8.1205328135152701</v>
      </c>
      <c r="K43" s="5">
        <v>7.1</v>
      </c>
      <c r="L43" s="5">
        <v>9.1300000000000008</v>
      </c>
      <c r="M43" s="5">
        <v>11.582800000000001</v>
      </c>
      <c r="N43" s="5">
        <v>5.7683999999999997</v>
      </c>
      <c r="O43" s="5">
        <v>6.9</v>
      </c>
      <c r="P43" s="5">
        <v>8.4272000000000009</v>
      </c>
      <c r="Q43" s="54">
        <f t="shared" si="12"/>
        <v>2.5101123595505594</v>
      </c>
      <c r="R43" s="51">
        <f t="shared" si="13"/>
        <v>0.41217712177121718</v>
      </c>
      <c r="S43" s="54">
        <f t="shared" si="3"/>
        <v>2.8315999999999999</v>
      </c>
      <c r="T43" s="51">
        <f t="shared" si="4"/>
        <v>0.49088135358158241</v>
      </c>
      <c r="U43" s="54">
        <f t="shared" si="5"/>
        <v>1.6999999999999993</v>
      </c>
      <c r="V43" s="51">
        <f t="shared" si="0"/>
        <v>0.24637681159420277</v>
      </c>
      <c r="W43" s="54">
        <f t="shared" si="6"/>
        <v>0.17279999999999873</v>
      </c>
      <c r="X43" s="51">
        <f t="shared" si="7"/>
        <v>2.0505031327131041E-2</v>
      </c>
      <c r="Y43" s="54">
        <f t="shared" si="8"/>
        <v>0.40479705882352945</v>
      </c>
      <c r="Z43" s="51">
        <f t="shared" si="9"/>
        <v>7.5471108369319362E-2</v>
      </c>
      <c r="AA43" s="54">
        <f t="shared" si="10"/>
        <v>0.81011235955056016</v>
      </c>
      <c r="AB43" s="51">
        <f t="shared" si="14"/>
        <v>0.13302583025830228</v>
      </c>
      <c r="AC43" s="54">
        <f t="shared" si="11"/>
        <v>0.30666718648473079</v>
      </c>
      <c r="AD43" s="51">
        <f t="shared" si="2"/>
        <v>3.7764416883376728E-2</v>
      </c>
    </row>
    <row r="44" spans="1:30" x14ac:dyDescent="0.25">
      <c r="A44" s="6" t="s">
        <v>39</v>
      </c>
      <c r="B44" s="6" t="s">
        <v>43</v>
      </c>
      <c r="C44" s="6" t="s">
        <v>8</v>
      </c>
      <c r="D44" s="6" t="s">
        <v>1</v>
      </c>
      <c r="E44" s="6">
        <v>28</v>
      </c>
      <c r="F44" s="6">
        <v>1.2</v>
      </c>
      <c r="G44" s="7">
        <v>17</v>
      </c>
      <c r="H44" s="7" t="s">
        <v>106</v>
      </c>
      <c r="I44" s="7" t="s">
        <v>106</v>
      </c>
      <c r="J44" s="7" t="s">
        <v>106</v>
      </c>
      <c r="K44" s="7">
        <v>6.12</v>
      </c>
      <c r="L44" s="7">
        <v>7.86</v>
      </c>
      <c r="M44" s="7">
        <v>12.18</v>
      </c>
      <c r="N44" s="7">
        <v>6.12</v>
      </c>
      <c r="O44" s="7">
        <v>7.86</v>
      </c>
      <c r="P44" s="7">
        <v>10.368</v>
      </c>
      <c r="Q44" s="54" t="str">
        <f t="shared" si="12"/>
        <v/>
      </c>
      <c r="R44" s="51" t="str">
        <f t="shared" si="13"/>
        <v/>
      </c>
      <c r="S44" s="54">
        <f t="shared" si="3"/>
        <v>10.879999999999999</v>
      </c>
      <c r="T44" s="51">
        <f t="shared" si="4"/>
        <v>1.7777777777777777</v>
      </c>
      <c r="U44" s="54">
        <f t="shared" si="5"/>
        <v>9.14</v>
      </c>
      <c r="V44" s="51">
        <f t="shared" si="0"/>
        <v>1.162849872773537</v>
      </c>
      <c r="W44" s="54">
        <f t="shared" si="6"/>
        <v>6.6319999999999997</v>
      </c>
      <c r="X44" s="51">
        <f t="shared" si="7"/>
        <v>0.63966049382716039</v>
      </c>
      <c r="Y44" s="54" t="str">
        <f t="shared" si="8"/>
        <v/>
      </c>
      <c r="Z44" s="51" t="str">
        <f t="shared" si="9"/>
        <v/>
      </c>
      <c r="AA44" s="54" t="str">
        <f t="shared" si="10"/>
        <v/>
      </c>
      <c r="AB44" s="51" t="str">
        <f t="shared" si="14"/>
        <v/>
      </c>
      <c r="AC44" s="54" t="str">
        <f t="shared" si="11"/>
        <v/>
      </c>
      <c r="AD44" s="51" t="str">
        <f t="shared" ref="AD44:AD75" si="15">IF(J44="ns","",(P44-J44)/J44)</f>
        <v/>
      </c>
    </row>
    <row r="45" spans="1:30" x14ac:dyDescent="0.25">
      <c r="A45" s="6" t="s">
        <v>39</v>
      </c>
      <c r="B45" s="6" t="s">
        <v>43</v>
      </c>
      <c r="C45" s="6" t="s">
        <v>8</v>
      </c>
      <c r="D45" s="6" t="s">
        <v>2</v>
      </c>
      <c r="E45" s="6">
        <v>44</v>
      </c>
      <c r="F45" s="6">
        <v>1.1299999999999999</v>
      </c>
      <c r="G45" s="7">
        <v>13</v>
      </c>
      <c r="H45" s="7">
        <v>5.7577777777777799</v>
      </c>
      <c r="I45" s="7">
        <v>6.3703703703703702</v>
      </c>
      <c r="J45" s="7">
        <v>8.7407407407407405</v>
      </c>
      <c r="K45" s="7">
        <v>6.12</v>
      </c>
      <c r="L45" s="7">
        <v>7.86</v>
      </c>
      <c r="M45" s="7">
        <v>11.4695</v>
      </c>
      <c r="N45" s="7">
        <v>6.12</v>
      </c>
      <c r="O45" s="7">
        <v>7.7065999999999999</v>
      </c>
      <c r="P45" s="7">
        <v>9.7631999999999994</v>
      </c>
      <c r="Q45" s="54">
        <f t="shared" si="12"/>
        <v>6.6296296296296298</v>
      </c>
      <c r="R45" s="51">
        <f t="shared" si="13"/>
        <v>1.0406976744186047</v>
      </c>
      <c r="S45" s="54">
        <f t="shared" si="3"/>
        <v>6.88</v>
      </c>
      <c r="T45" s="51">
        <f t="shared" si="4"/>
        <v>1.1241830065359477</v>
      </c>
      <c r="U45" s="54">
        <f t="shared" si="5"/>
        <v>5.2934000000000001</v>
      </c>
      <c r="V45" s="51">
        <f t="shared" si="0"/>
        <v>0.68686580333739911</v>
      </c>
      <c r="W45" s="54">
        <f t="shared" si="6"/>
        <v>3.2368000000000006</v>
      </c>
      <c r="X45" s="51">
        <f t="shared" si="7"/>
        <v>0.33153064568993779</v>
      </c>
      <c r="Y45" s="54">
        <f t="shared" si="8"/>
        <v>0.36222222222222022</v>
      </c>
      <c r="Z45" s="51">
        <f t="shared" si="9"/>
        <v>6.2910073330759958E-2</v>
      </c>
      <c r="AA45" s="54">
        <f t="shared" si="10"/>
        <v>1.3362296296296297</v>
      </c>
      <c r="AB45" s="51">
        <f t="shared" si="14"/>
        <v>0.20975697674418606</v>
      </c>
      <c r="AC45" s="54">
        <f t="shared" si="11"/>
        <v>1.022459259259259</v>
      </c>
      <c r="AD45" s="51">
        <f t="shared" si="15"/>
        <v>0.11697627118644065</v>
      </c>
    </row>
    <row r="46" spans="1:30" x14ac:dyDescent="0.25">
      <c r="A46" s="6" t="s">
        <v>39</v>
      </c>
      <c r="B46" s="6" t="s">
        <v>43</v>
      </c>
      <c r="C46" s="6" t="s">
        <v>8</v>
      </c>
      <c r="D46" s="6" t="s">
        <v>3</v>
      </c>
      <c r="E46" s="6">
        <v>65</v>
      </c>
      <c r="F46" s="6">
        <v>0.99</v>
      </c>
      <c r="G46" s="7">
        <v>10.5</v>
      </c>
      <c r="H46" s="7">
        <v>5.5322580645161299</v>
      </c>
      <c r="I46" s="7">
        <v>6.2307692307692299</v>
      </c>
      <c r="J46" s="7">
        <v>8.5153729838709697</v>
      </c>
      <c r="K46" s="7">
        <v>6.12</v>
      </c>
      <c r="L46" s="7">
        <v>7.86</v>
      </c>
      <c r="M46" s="7">
        <v>10.048500000000001</v>
      </c>
      <c r="N46" s="7">
        <v>5.7914999999999992</v>
      </c>
      <c r="O46" s="7">
        <v>6.7518000000000002</v>
      </c>
      <c r="P46" s="7">
        <v>8.5536000000000012</v>
      </c>
      <c r="Q46" s="54">
        <f t="shared" si="12"/>
        <v>4.2692307692307701</v>
      </c>
      <c r="R46" s="51">
        <f t="shared" si="13"/>
        <v>0.68518518518518545</v>
      </c>
      <c r="S46" s="54">
        <f t="shared" si="3"/>
        <v>4.7085000000000008</v>
      </c>
      <c r="T46" s="51">
        <f t="shared" si="4"/>
        <v>0.81300181300181329</v>
      </c>
      <c r="U46" s="54">
        <f t="shared" si="5"/>
        <v>3.7481999999999998</v>
      </c>
      <c r="V46" s="51">
        <f t="shared" si="0"/>
        <v>0.55514085132853452</v>
      </c>
      <c r="W46" s="54">
        <f t="shared" si="6"/>
        <v>1.9463999999999988</v>
      </c>
      <c r="X46" s="51">
        <f t="shared" si="7"/>
        <v>0.22755331088664404</v>
      </c>
      <c r="Y46" s="54">
        <f t="shared" si="8"/>
        <v>0.25924193548386931</v>
      </c>
      <c r="Z46" s="51">
        <f t="shared" si="9"/>
        <v>4.6860058309037597E-2</v>
      </c>
      <c r="AA46" s="54">
        <f t="shared" si="10"/>
        <v>0.5210307692307703</v>
      </c>
      <c r="AB46" s="51">
        <f t="shared" si="14"/>
        <v>8.3622222222222403E-2</v>
      </c>
      <c r="AC46" s="54">
        <f t="shared" si="11"/>
        <v>3.8227016129031455E-2</v>
      </c>
      <c r="AD46" s="51">
        <f t="shared" si="15"/>
        <v>4.4891769510786578E-3</v>
      </c>
    </row>
    <row r="47" spans="1:30" x14ac:dyDescent="0.25">
      <c r="A47" s="6" t="s">
        <v>39</v>
      </c>
      <c r="B47" s="6" t="s">
        <v>43</v>
      </c>
      <c r="C47" s="6" t="s">
        <v>8</v>
      </c>
      <c r="D47" s="6" t="s">
        <v>11</v>
      </c>
      <c r="E47" s="6">
        <v>88</v>
      </c>
      <c r="F47" s="6">
        <v>0.92</v>
      </c>
      <c r="G47" s="7">
        <v>8.6</v>
      </c>
      <c r="H47" s="7">
        <v>5.3636029411764703</v>
      </c>
      <c r="I47" s="7">
        <v>6.0898876404494402</v>
      </c>
      <c r="J47" s="7">
        <v>8.1205328135152701</v>
      </c>
      <c r="K47" s="7">
        <v>6.12</v>
      </c>
      <c r="L47" s="7">
        <v>7.86</v>
      </c>
      <c r="M47" s="7">
        <v>9.338000000000001</v>
      </c>
      <c r="N47" s="7">
        <v>5.3819999999999997</v>
      </c>
      <c r="O47" s="7">
        <v>6.2744000000000009</v>
      </c>
      <c r="P47" s="7">
        <v>7.9488000000000012</v>
      </c>
      <c r="Q47" s="54">
        <f t="shared" si="12"/>
        <v>2.5101123595505594</v>
      </c>
      <c r="R47" s="51">
        <f t="shared" si="13"/>
        <v>0.41217712177121718</v>
      </c>
      <c r="S47" s="54">
        <f t="shared" si="3"/>
        <v>3.218</v>
      </c>
      <c r="T47" s="51">
        <f t="shared" si="4"/>
        <v>0.59791898922333708</v>
      </c>
      <c r="U47" s="54">
        <f t="shared" si="5"/>
        <v>2.3255999999999988</v>
      </c>
      <c r="V47" s="51">
        <f t="shared" si="0"/>
        <v>0.37064898635726101</v>
      </c>
      <c r="W47" s="54">
        <f t="shared" si="6"/>
        <v>0.65119999999999845</v>
      </c>
      <c r="X47" s="51">
        <f t="shared" si="7"/>
        <v>8.1924315619967589E-2</v>
      </c>
      <c r="Y47" s="54">
        <f t="shared" si="8"/>
        <v>1.8397058823529377E-2</v>
      </c>
      <c r="Z47" s="51">
        <f t="shared" si="9"/>
        <v>3.4299814929056077E-3</v>
      </c>
      <c r="AA47" s="54">
        <f t="shared" si="10"/>
        <v>0.18451235955056067</v>
      </c>
      <c r="AB47" s="51">
        <f t="shared" si="14"/>
        <v>3.029815498154962E-2</v>
      </c>
      <c r="AC47" s="54">
        <f t="shared" si="11"/>
        <v>-0.17173281351526892</v>
      </c>
      <c r="AD47" s="51">
        <f t="shared" si="15"/>
        <v>-2.1147973594718851E-2</v>
      </c>
    </row>
    <row r="48" spans="1:30" x14ac:dyDescent="0.25">
      <c r="A48" s="3" t="s">
        <v>39</v>
      </c>
      <c r="B48" s="3" t="s">
        <v>43</v>
      </c>
      <c r="C48" s="3" t="s">
        <v>10</v>
      </c>
      <c r="D48" s="3" t="s">
        <v>1</v>
      </c>
      <c r="E48" s="3">
        <v>28</v>
      </c>
      <c r="F48" s="3">
        <v>1.2</v>
      </c>
      <c r="G48" s="5">
        <v>17</v>
      </c>
      <c r="H48" s="5" t="s">
        <v>106</v>
      </c>
      <c r="I48" s="5" t="s">
        <v>106</v>
      </c>
      <c r="J48" s="5" t="s">
        <v>106</v>
      </c>
      <c r="K48" s="5">
        <v>5.44</v>
      </c>
      <c r="L48" s="5">
        <v>7</v>
      </c>
      <c r="M48" s="5">
        <v>10.584</v>
      </c>
      <c r="N48" s="5">
        <v>5.44</v>
      </c>
      <c r="O48" s="5">
        <v>7</v>
      </c>
      <c r="P48" s="5">
        <v>9.48</v>
      </c>
      <c r="Q48" s="54" t="str">
        <f t="shared" si="12"/>
        <v/>
      </c>
      <c r="R48" s="51" t="str">
        <f t="shared" si="13"/>
        <v/>
      </c>
      <c r="S48" s="54">
        <f t="shared" si="3"/>
        <v>11.559999999999999</v>
      </c>
      <c r="T48" s="51">
        <f t="shared" si="4"/>
        <v>2.1249999999999996</v>
      </c>
      <c r="U48" s="54">
        <f t="shared" si="5"/>
        <v>10</v>
      </c>
      <c r="V48" s="51">
        <f t="shared" si="0"/>
        <v>1.4285714285714286</v>
      </c>
      <c r="W48" s="54">
        <f t="shared" si="6"/>
        <v>7.52</v>
      </c>
      <c r="X48" s="51">
        <f t="shared" si="7"/>
        <v>0.7932489451476793</v>
      </c>
      <c r="Y48" s="54" t="str">
        <f t="shared" si="8"/>
        <v/>
      </c>
      <c r="Z48" s="51" t="str">
        <f t="shared" si="9"/>
        <v/>
      </c>
      <c r="AA48" s="54" t="str">
        <f t="shared" si="10"/>
        <v/>
      </c>
      <c r="AB48" s="51" t="str">
        <f t="shared" si="14"/>
        <v/>
      </c>
      <c r="AC48" s="54" t="str">
        <f t="shared" si="11"/>
        <v/>
      </c>
      <c r="AD48" s="51" t="str">
        <f t="shared" si="15"/>
        <v/>
      </c>
    </row>
    <row r="49" spans="1:30" x14ac:dyDescent="0.25">
      <c r="A49" s="3" t="s">
        <v>39</v>
      </c>
      <c r="B49" s="3" t="s">
        <v>43</v>
      </c>
      <c r="C49" s="3" t="s">
        <v>10</v>
      </c>
      <c r="D49" s="3" t="s">
        <v>2</v>
      </c>
      <c r="E49" s="3">
        <v>44</v>
      </c>
      <c r="F49" s="3">
        <v>1.1299999999999999</v>
      </c>
      <c r="G49" s="5">
        <v>13</v>
      </c>
      <c r="H49" s="5">
        <v>5.7577777777777799</v>
      </c>
      <c r="I49" s="5">
        <v>6.3703703703703702</v>
      </c>
      <c r="J49" s="5">
        <v>8.7407407407407405</v>
      </c>
      <c r="K49" s="5">
        <v>5.44</v>
      </c>
      <c r="L49" s="5">
        <v>7</v>
      </c>
      <c r="M49" s="5">
        <v>9.9665999999999997</v>
      </c>
      <c r="N49" s="5">
        <v>5.44</v>
      </c>
      <c r="O49" s="5">
        <v>6.8251999999999997</v>
      </c>
      <c r="P49" s="5">
        <v>8.9269999999999996</v>
      </c>
      <c r="Q49" s="54">
        <f t="shared" si="12"/>
        <v>6.6296296296296298</v>
      </c>
      <c r="R49" s="51">
        <f t="shared" si="13"/>
        <v>1.0406976744186047</v>
      </c>
      <c r="S49" s="54">
        <f t="shared" si="3"/>
        <v>7.56</v>
      </c>
      <c r="T49" s="51">
        <f t="shared" si="4"/>
        <v>1.3897058823529409</v>
      </c>
      <c r="U49" s="54">
        <f t="shared" si="5"/>
        <v>6.1748000000000003</v>
      </c>
      <c r="V49" s="51">
        <f t="shared" si="0"/>
        <v>0.90470608919885143</v>
      </c>
      <c r="W49" s="54">
        <f t="shared" si="6"/>
        <v>4.0730000000000004</v>
      </c>
      <c r="X49" s="51">
        <f t="shared" si="7"/>
        <v>0.45625630110899523</v>
      </c>
      <c r="Y49" s="54">
        <f t="shared" si="8"/>
        <v>-0.31777777777777949</v>
      </c>
      <c r="Z49" s="51">
        <f t="shared" si="9"/>
        <v>-5.519104592821332E-2</v>
      </c>
      <c r="AA49" s="54">
        <f t="shared" si="10"/>
        <v>0.45482962962962947</v>
      </c>
      <c r="AB49" s="51">
        <f t="shared" si="14"/>
        <v>7.1397674418604631E-2</v>
      </c>
      <c r="AC49" s="54">
        <f t="shared" si="11"/>
        <v>0.18625925925925912</v>
      </c>
      <c r="AD49" s="51">
        <f t="shared" si="15"/>
        <v>2.1309322033898289E-2</v>
      </c>
    </row>
    <row r="50" spans="1:30" x14ac:dyDescent="0.25">
      <c r="A50" s="3" t="s">
        <v>39</v>
      </c>
      <c r="B50" s="3" t="s">
        <v>43</v>
      </c>
      <c r="C50" s="3" t="s">
        <v>10</v>
      </c>
      <c r="D50" s="3" t="s">
        <v>3</v>
      </c>
      <c r="E50" s="3">
        <v>65</v>
      </c>
      <c r="F50" s="3">
        <v>0.99</v>
      </c>
      <c r="G50" s="5">
        <v>10.5</v>
      </c>
      <c r="H50" s="5">
        <v>5.5322580645161299</v>
      </c>
      <c r="I50" s="5">
        <v>6.2307692307692299</v>
      </c>
      <c r="J50" s="5">
        <v>8.5153729838709697</v>
      </c>
      <c r="K50" s="5">
        <v>5.44</v>
      </c>
      <c r="L50" s="5">
        <v>7</v>
      </c>
      <c r="M50" s="5">
        <v>8.7317999999999998</v>
      </c>
      <c r="N50" s="5">
        <v>5.1578999999999997</v>
      </c>
      <c r="O50" s="5">
        <v>5.9795999999999996</v>
      </c>
      <c r="P50" s="5">
        <v>7.8210000000000006</v>
      </c>
      <c r="Q50" s="54">
        <f t="shared" si="12"/>
        <v>4.2692307692307701</v>
      </c>
      <c r="R50" s="51">
        <f t="shared" si="13"/>
        <v>0.68518518518518545</v>
      </c>
      <c r="S50" s="54">
        <f t="shared" si="3"/>
        <v>5.3421000000000003</v>
      </c>
      <c r="T50" s="51">
        <f t="shared" si="4"/>
        <v>1.0357122084569303</v>
      </c>
      <c r="U50" s="54">
        <f t="shared" si="5"/>
        <v>4.5204000000000004</v>
      </c>
      <c r="V50" s="51">
        <f t="shared" si="0"/>
        <v>0.7559702990166568</v>
      </c>
      <c r="W50" s="54">
        <f t="shared" si="6"/>
        <v>2.6789999999999994</v>
      </c>
      <c r="X50" s="51">
        <f t="shared" si="7"/>
        <v>0.34253931722286141</v>
      </c>
      <c r="Y50" s="54">
        <f t="shared" si="8"/>
        <v>-0.37435806451613018</v>
      </c>
      <c r="Z50" s="51">
        <f t="shared" si="9"/>
        <v>-6.7668221574344226E-2</v>
      </c>
      <c r="AA50" s="54">
        <f t="shared" si="10"/>
        <v>-0.25116923076923037</v>
      </c>
      <c r="AB50" s="51">
        <f t="shared" si="14"/>
        <v>-4.0311111111111055E-2</v>
      </c>
      <c r="AC50" s="54">
        <f t="shared" si="11"/>
        <v>-0.69437298387096913</v>
      </c>
      <c r="AD50" s="51">
        <f t="shared" si="15"/>
        <v>-8.1543460889638777E-2</v>
      </c>
    </row>
    <row r="51" spans="1:30" x14ac:dyDescent="0.25">
      <c r="A51" s="3" t="s">
        <v>39</v>
      </c>
      <c r="B51" s="3" t="s">
        <v>43</v>
      </c>
      <c r="C51" s="3" t="s">
        <v>10</v>
      </c>
      <c r="D51" s="3" t="s">
        <v>11</v>
      </c>
      <c r="E51" s="3">
        <v>88</v>
      </c>
      <c r="F51" s="3">
        <v>0.92</v>
      </c>
      <c r="G51" s="5">
        <v>8.6</v>
      </c>
      <c r="H51" s="5">
        <v>5.3636029411764703</v>
      </c>
      <c r="I51" s="5">
        <v>6.0898876404494402</v>
      </c>
      <c r="J51" s="5">
        <v>8.1205328135152701</v>
      </c>
      <c r="K51" s="5">
        <v>5.44</v>
      </c>
      <c r="L51" s="5">
        <v>7</v>
      </c>
      <c r="M51" s="5">
        <v>8.1143999999999998</v>
      </c>
      <c r="N51" s="5">
        <v>4.7932000000000006</v>
      </c>
      <c r="O51" s="5">
        <v>5.5568</v>
      </c>
      <c r="P51" s="5">
        <v>7.2680000000000007</v>
      </c>
      <c r="Q51" s="54">
        <f t="shared" si="12"/>
        <v>2.5101123595505594</v>
      </c>
      <c r="R51" s="51">
        <f t="shared" si="13"/>
        <v>0.41217712177121718</v>
      </c>
      <c r="S51" s="54">
        <f t="shared" si="3"/>
        <v>3.8067999999999991</v>
      </c>
      <c r="T51" s="51">
        <f t="shared" si="4"/>
        <v>0.79420846198781581</v>
      </c>
      <c r="U51" s="54">
        <f t="shared" si="5"/>
        <v>3.0431999999999997</v>
      </c>
      <c r="V51" s="51">
        <f t="shared" si="0"/>
        <v>0.5476533256550532</v>
      </c>
      <c r="W51" s="54">
        <f t="shared" si="6"/>
        <v>1.331999999999999</v>
      </c>
      <c r="X51" s="51">
        <f t="shared" si="7"/>
        <v>0.18326912493120512</v>
      </c>
      <c r="Y51" s="54">
        <f t="shared" si="8"/>
        <v>-0.57040294117646972</v>
      </c>
      <c r="Z51" s="51">
        <f t="shared" si="9"/>
        <v>-0.10634697374734374</v>
      </c>
      <c r="AA51" s="54">
        <f t="shared" si="10"/>
        <v>-0.53308764044944024</v>
      </c>
      <c r="AB51" s="51">
        <f t="shared" si="14"/>
        <v>-8.753653136531396E-2</v>
      </c>
      <c r="AC51" s="54">
        <f t="shared" si="11"/>
        <v>-0.85253281351526944</v>
      </c>
      <c r="AD51" s="51">
        <f t="shared" si="15"/>
        <v>-0.10498483696739344</v>
      </c>
    </row>
    <row r="52" spans="1:30" x14ac:dyDescent="0.25">
      <c r="A52" s="6" t="s">
        <v>37</v>
      </c>
      <c r="B52" s="6" t="s">
        <v>4</v>
      </c>
      <c r="C52" s="6" t="s">
        <v>8</v>
      </c>
      <c r="D52" s="6" t="s">
        <v>1</v>
      </c>
      <c r="E52" s="6">
        <v>28</v>
      </c>
      <c r="F52" s="6">
        <v>1.2</v>
      </c>
      <c r="G52" s="7">
        <v>13.4</v>
      </c>
      <c r="H52" s="7">
        <v>5.6451612903225801</v>
      </c>
      <c r="I52" s="7">
        <v>6.7234848484848504</v>
      </c>
      <c r="J52" s="7" t="s">
        <v>106</v>
      </c>
      <c r="K52" s="7">
        <v>6.12</v>
      </c>
      <c r="L52" s="7">
        <v>7.86</v>
      </c>
      <c r="M52" s="7">
        <v>12.18</v>
      </c>
      <c r="N52" s="7">
        <v>6.12</v>
      </c>
      <c r="O52" s="7">
        <v>7.86</v>
      </c>
      <c r="P52" s="7">
        <v>10.476000000000001</v>
      </c>
      <c r="Q52" s="54">
        <f t="shared" si="12"/>
        <v>6.67651515151515</v>
      </c>
      <c r="R52" s="51">
        <f t="shared" si="13"/>
        <v>0.99301408450704176</v>
      </c>
      <c r="S52" s="54">
        <f t="shared" si="3"/>
        <v>7.28</v>
      </c>
      <c r="T52" s="51">
        <f t="shared" si="4"/>
        <v>1.1895424836601307</v>
      </c>
      <c r="U52" s="54">
        <f t="shared" si="5"/>
        <v>5.54</v>
      </c>
      <c r="V52" s="51">
        <f t="shared" si="0"/>
        <v>0.7048346055979644</v>
      </c>
      <c r="W52" s="54">
        <f t="shared" si="6"/>
        <v>2.9239999999999995</v>
      </c>
      <c r="X52" s="51">
        <f t="shared" si="7"/>
        <v>0.27911416571210379</v>
      </c>
      <c r="Y52" s="54">
        <f t="shared" si="8"/>
        <v>0.47483870967742003</v>
      </c>
      <c r="Z52" s="51">
        <f t="shared" si="9"/>
        <v>8.411428571428585E-2</v>
      </c>
      <c r="AA52" s="54">
        <f t="shared" si="10"/>
        <v>1.1365151515151499</v>
      </c>
      <c r="AB52" s="51">
        <f t="shared" si="14"/>
        <v>0.16903661971830958</v>
      </c>
      <c r="AC52" s="54" t="str">
        <f t="shared" si="11"/>
        <v/>
      </c>
      <c r="AD52" s="51" t="str">
        <f t="shared" si="15"/>
        <v/>
      </c>
    </row>
    <row r="53" spans="1:30" x14ac:dyDescent="0.25">
      <c r="A53" s="6" t="s">
        <v>37</v>
      </c>
      <c r="B53" s="6" t="s">
        <v>4</v>
      </c>
      <c r="C53" s="6" t="s">
        <v>8</v>
      </c>
      <c r="D53" s="6" t="s">
        <v>2</v>
      </c>
      <c r="E53" s="6">
        <v>44</v>
      </c>
      <c r="F53" s="6">
        <v>1.1299999999999999</v>
      </c>
      <c r="G53" s="7">
        <v>11.5</v>
      </c>
      <c r="H53" s="7">
        <v>6.2222222222222197</v>
      </c>
      <c r="I53" s="7">
        <v>6.3339751818570802</v>
      </c>
      <c r="J53" s="7">
        <v>9.4324324324324298</v>
      </c>
      <c r="K53" s="7">
        <v>6.12</v>
      </c>
      <c r="L53" s="7">
        <v>7.86</v>
      </c>
      <c r="M53" s="7">
        <v>11.4695</v>
      </c>
      <c r="N53" s="7">
        <v>6.12</v>
      </c>
      <c r="O53" s="7">
        <v>7.86</v>
      </c>
      <c r="P53" s="7">
        <v>9.8648999999999987</v>
      </c>
      <c r="Q53" s="54">
        <f t="shared" si="12"/>
        <v>5.1660248181429198</v>
      </c>
      <c r="R53" s="51">
        <f t="shared" si="13"/>
        <v>0.81560547204864087</v>
      </c>
      <c r="S53" s="54">
        <f t="shared" si="3"/>
        <v>5.38</v>
      </c>
      <c r="T53" s="51">
        <f t="shared" si="4"/>
        <v>0.87908496732026142</v>
      </c>
      <c r="U53" s="54">
        <f t="shared" si="5"/>
        <v>3.6399999999999997</v>
      </c>
      <c r="V53" s="51">
        <f t="shared" si="0"/>
        <v>0.46310432569974547</v>
      </c>
      <c r="W53" s="54">
        <f t="shared" si="6"/>
        <v>1.6351000000000013</v>
      </c>
      <c r="X53" s="51">
        <f t="shared" si="7"/>
        <v>0.1657492726738235</v>
      </c>
      <c r="Y53" s="54">
        <f t="shared" si="8"/>
        <v>-0.10222222222221955</v>
      </c>
      <c r="Z53" s="51">
        <f t="shared" si="9"/>
        <v>-1.6428571428571005E-2</v>
      </c>
      <c r="AA53" s="54">
        <f t="shared" si="10"/>
        <v>1.5260248181429201</v>
      </c>
      <c r="AB53" s="51">
        <f t="shared" si="14"/>
        <v>0.24092687046107111</v>
      </c>
      <c r="AC53" s="54">
        <f t="shared" si="11"/>
        <v>0.43246756756756888</v>
      </c>
      <c r="AD53" s="51">
        <f t="shared" si="15"/>
        <v>4.5848997134670638E-2</v>
      </c>
    </row>
    <row r="54" spans="1:30" x14ac:dyDescent="0.25">
      <c r="A54" s="6" t="s">
        <v>37</v>
      </c>
      <c r="B54" s="6" t="s">
        <v>4</v>
      </c>
      <c r="C54" s="6" t="s">
        <v>8</v>
      </c>
      <c r="D54" s="6" t="s">
        <v>3</v>
      </c>
      <c r="E54" s="6">
        <v>65</v>
      </c>
      <c r="F54" s="6">
        <v>0.99</v>
      </c>
      <c r="G54" s="7">
        <v>9.3000000000000007</v>
      </c>
      <c r="H54" s="7">
        <v>6.2272727272727302</v>
      </c>
      <c r="I54" s="7">
        <v>6.0434782608695699</v>
      </c>
      <c r="J54" s="7">
        <v>7.4461538461538499</v>
      </c>
      <c r="K54" s="7">
        <v>6.12</v>
      </c>
      <c r="L54" s="7">
        <v>7.86</v>
      </c>
      <c r="M54" s="7">
        <v>10.048500000000001</v>
      </c>
      <c r="N54" s="7">
        <v>6.0093000000000005</v>
      </c>
      <c r="O54" s="7">
        <v>7.7219999999999995</v>
      </c>
      <c r="P54" s="7">
        <v>8.6426999999999996</v>
      </c>
      <c r="Q54" s="54">
        <f t="shared" si="12"/>
        <v>3.2565217391304309</v>
      </c>
      <c r="R54" s="51">
        <f t="shared" si="13"/>
        <v>0.53884892086330827</v>
      </c>
      <c r="S54" s="54">
        <f t="shared" si="3"/>
        <v>3.2907000000000002</v>
      </c>
      <c r="T54" s="51">
        <f t="shared" si="4"/>
        <v>0.54760121811192652</v>
      </c>
      <c r="U54" s="54">
        <f t="shared" si="5"/>
        <v>1.5780000000000012</v>
      </c>
      <c r="V54" s="51">
        <f t="shared" si="0"/>
        <v>0.20435120435120452</v>
      </c>
      <c r="W54" s="54">
        <f t="shared" si="6"/>
        <v>0.65730000000000111</v>
      </c>
      <c r="X54" s="51">
        <f t="shared" si="7"/>
        <v>7.6052622444375148E-2</v>
      </c>
      <c r="Y54" s="54">
        <f t="shared" si="8"/>
        <v>-0.21797272727272965</v>
      </c>
      <c r="Z54" s="51">
        <f t="shared" si="9"/>
        <v>-3.5002919708029559E-2</v>
      </c>
      <c r="AA54" s="54">
        <f t="shared" si="10"/>
        <v>1.6785217391304297</v>
      </c>
      <c r="AB54" s="51">
        <f t="shared" si="14"/>
        <v>0.27774100719424355</v>
      </c>
      <c r="AC54" s="54">
        <f t="shared" si="11"/>
        <v>1.1965461538461497</v>
      </c>
      <c r="AD54" s="51">
        <f t="shared" si="15"/>
        <v>0.16069318181818118</v>
      </c>
    </row>
    <row r="55" spans="1:30" x14ac:dyDescent="0.25">
      <c r="A55" s="6" t="s">
        <v>37</v>
      </c>
      <c r="B55" s="6" t="s">
        <v>4</v>
      </c>
      <c r="C55" s="6" t="s">
        <v>8</v>
      </c>
      <c r="D55" s="6" t="s">
        <v>11</v>
      </c>
      <c r="E55" s="6">
        <v>88</v>
      </c>
      <c r="F55" s="6">
        <v>0.92</v>
      </c>
      <c r="G55" s="7">
        <v>9.1</v>
      </c>
      <c r="H55" s="7">
        <v>6.2696629213483099</v>
      </c>
      <c r="I55" s="7">
        <v>5.7349397590361404</v>
      </c>
      <c r="J55" s="7">
        <v>6.1358024691358004</v>
      </c>
      <c r="K55" s="7">
        <v>6.12</v>
      </c>
      <c r="L55" s="7">
        <v>7.86</v>
      </c>
      <c r="M55" s="7">
        <v>9.338000000000001</v>
      </c>
      <c r="N55" s="7">
        <v>5.5844000000000005</v>
      </c>
      <c r="O55" s="7">
        <v>7.1760000000000002</v>
      </c>
      <c r="P55" s="7">
        <v>8.031600000000001</v>
      </c>
      <c r="Q55" s="54">
        <f t="shared" si="12"/>
        <v>3.3650602409638593</v>
      </c>
      <c r="R55" s="51">
        <f t="shared" si="13"/>
        <v>0.58676470588235408</v>
      </c>
      <c r="S55" s="54">
        <f t="shared" si="3"/>
        <v>3.5155999999999992</v>
      </c>
      <c r="T55" s="51">
        <f t="shared" si="4"/>
        <v>0.6295394312728313</v>
      </c>
      <c r="U55" s="54">
        <f t="shared" si="5"/>
        <v>1.9239999999999995</v>
      </c>
      <c r="V55" s="51">
        <f t="shared" si="0"/>
        <v>0.26811594202898542</v>
      </c>
      <c r="W55" s="54">
        <f t="shared" si="6"/>
        <v>1.0683999999999987</v>
      </c>
      <c r="X55" s="51">
        <f t="shared" si="7"/>
        <v>0.13302455301558824</v>
      </c>
      <c r="Y55" s="54">
        <f t="shared" si="8"/>
        <v>-0.68526292134830946</v>
      </c>
      <c r="Z55" s="51">
        <f t="shared" si="9"/>
        <v>-0.10929820788530392</v>
      </c>
      <c r="AA55" s="54">
        <f t="shared" si="10"/>
        <v>1.4410602409638598</v>
      </c>
      <c r="AB55" s="51">
        <f t="shared" si="14"/>
        <v>0.25127731092437067</v>
      </c>
      <c r="AC55" s="54">
        <f t="shared" si="11"/>
        <v>1.8957975308642006</v>
      </c>
      <c r="AD55" s="51">
        <f t="shared" si="15"/>
        <v>0.30897303822937683</v>
      </c>
    </row>
    <row r="56" spans="1:30" x14ac:dyDescent="0.25">
      <c r="A56" s="3" t="s">
        <v>37</v>
      </c>
      <c r="B56" s="3" t="s">
        <v>6</v>
      </c>
      <c r="C56" s="3" t="s">
        <v>8</v>
      </c>
      <c r="D56" s="3" t="s">
        <v>1</v>
      </c>
      <c r="E56" s="3">
        <v>28</v>
      </c>
      <c r="F56" s="3">
        <v>1.2</v>
      </c>
      <c r="G56" s="5">
        <v>13.2</v>
      </c>
      <c r="H56" s="5" t="s">
        <v>106</v>
      </c>
      <c r="I56" s="5" t="s">
        <v>106</v>
      </c>
      <c r="J56" s="5" t="s">
        <v>106</v>
      </c>
      <c r="K56" s="5">
        <v>6.12</v>
      </c>
      <c r="L56" s="5">
        <v>7.86</v>
      </c>
      <c r="M56" s="5">
        <v>12.18</v>
      </c>
      <c r="N56" s="5">
        <v>6.12</v>
      </c>
      <c r="O56" s="5">
        <v>7.86</v>
      </c>
      <c r="P56" s="5">
        <v>10.476000000000001</v>
      </c>
      <c r="Q56" s="54" t="str">
        <f t="shared" si="12"/>
        <v/>
      </c>
      <c r="R56" s="51" t="str">
        <f t="shared" si="13"/>
        <v/>
      </c>
      <c r="S56" s="54">
        <f t="shared" si="3"/>
        <v>7.0799999999999992</v>
      </c>
      <c r="T56" s="51">
        <f t="shared" si="4"/>
        <v>1.1568627450980391</v>
      </c>
      <c r="U56" s="54">
        <f t="shared" si="5"/>
        <v>5.339999999999999</v>
      </c>
      <c r="V56" s="51">
        <f t="shared" si="0"/>
        <v>0.67938931297709904</v>
      </c>
      <c r="W56" s="54">
        <f t="shared" si="6"/>
        <v>2.7239999999999984</v>
      </c>
      <c r="X56" s="51">
        <f t="shared" si="7"/>
        <v>0.26002290950744544</v>
      </c>
      <c r="Y56" s="54" t="str">
        <f t="shared" si="8"/>
        <v/>
      </c>
      <c r="Z56" s="51" t="str">
        <f t="shared" si="9"/>
        <v/>
      </c>
      <c r="AA56" s="54" t="str">
        <f t="shared" si="10"/>
        <v/>
      </c>
      <c r="AB56" s="51" t="str">
        <f t="shared" si="14"/>
        <v/>
      </c>
      <c r="AC56" s="54" t="str">
        <f t="shared" si="11"/>
        <v/>
      </c>
      <c r="AD56" s="51" t="str">
        <f t="shared" si="15"/>
        <v/>
      </c>
    </row>
    <row r="57" spans="1:30" x14ac:dyDescent="0.25">
      <c r="A57" s="3" t="s">
        <v>37</v>
      </c>
      <c r="B57" s="3" t="s">
        <v>6</v>
      </c>
      <c r="C57" s="3" t="s">
        <v>8</v>
      </c>
      <c r="D57" s="3" t="s">
        <v>2</v>
      </c>
      <c r="E57" s="3">
        <v>44</v>
      </c>
      <c r="F57" s="3">
        <v>1.1299999999999999</v>
      </c>
      <c r="G57" s="5">
        <v>11.3</v>
      </c>
      <c r="H57" s="5">
        <v>5.5957446808510598</v>
      </c>
      <c r="I57" s="5">
        <v>6.2608695652173898</v>
      </c>
      <c r="J57" s="5">
        <v>7.7948717948717903</v>
      </c>
      <c r="K57" s="5">
        <v>6.12</v>
      </c>
      <c r="L57" s="5">
        <v>7.86</v>
      </c>
      <c r="M57" s="5">
        <v>11.4695</v>
      </c>
      <c r="N57" s="5">
        <v>6.12</v>
      </c>
      <c r="O57" s="5">
        <v>7.86</v>
      </c>
      <c r="P57" s="5">
        <v>9.8648999999999987</v>
      </c>
      <c r="Q57" s="54">
        <f t="shared" si="12"/>
        <v>5.0391304347826109</v>
      </c>
      <c r="R57" s="51">
        <f t="shared" si="13"/>
        <v>0.80486111111111169</v>
      </c>
      <c r="S57" s="54">
        <f t="shared" si="3"/>
        <v>5.1800000000000006</v>
      </c>
      <c r="T57" s="51">
        <f t="shared" si="4"/>
        <v>0.84640522875817004</v>
      </c>
      <c r="U57" s="54">
        <f t="shared" si="5"/>
        <v>3.4400000000000004</v>
      </c>
      <c r="V57" s="51">
        <f t="shared" si="0"/>
        <v>0.43765903307888043</v>
      </c>
      <c r="W57" s="54">
        <f t="shared" si="6"/>
        <v>1.435100000000002</v>
      </c>
      <c r="X57" s="51">
        <f t="shared" si="7"/>
        <v>0.14547537227949622</v>
      </c>
      <c r="Y57" s="54">
        <f t="shared" si="8"/>
        <v>0.5242553191489403</v>
      </c>
      <c r="Z57" s="51">
        <f t="shared" si="9"/>
        <v>9.3688212927757461E-2</v>
      </c>
      <c r="AA57" s="54">
        <f t="shared" si="10"/>
        <v>1.5991304347826105</v>
      </c>
      <c r="AB57" s="51">
        <f t="shared" si="14"/>
        <v>0.25541666666666701</v>
      </c>
      <c r="AC57" s="54">
        <f t="shared" si="11"/>
        <v>2.0700282051282084</v>
      </c>
      <c r="AD57" s="51">
        <f t="shared" si="15"/>
        <v>0.26556282894736899</v>
      </c>
    </row>
    <row r="58" spans="1:30" x14ac:dyDescent="0.25">
      <c r="A58" s="3" t="s">
        <v>37</v>
      </c>
      <c r="B58" s="3" t="s">
        <v>6</v>
      </c>
      <c r="C58" s="3" t="s">
        <v>8</v>
      </c>
      <c r="D58" s="3" t="s">
        <v>3</v>
      </c>
      <c r="E58" s="3">
        <v>65</v>
      </c>
      <c r="F58" s="3">
        <v>0.99</v>
      </c>
      <c r="G58" s="5">
        <v>10</v>
      </c>
      <c r="H58" s="5">
        <v>5.4264705882352899</v>
      </c>
      <c r="I58" s="5">
        <v>6.1343283582089496</v>
      </c>
      <c r="J58" s="5" t="s">
        <v>106</v>
      </c>
      <c r="K58" s="5">
        <v>6.12</v>
      </c>
      <c r="L58" s="5">
        <v>7.86</v>
      </c>
      <c r="M58" s="5">
        <v>10.048500000000001</v>
      </c>
      <c r="N58" s="5">
        <v>6.0093000000000005</v>
      </c>
      <c r="O58" s="5">
        <v>7.7219999999999995</v>
      </c>
      <c r="P58" s="5">
        <v>8.6426999999999996</v>
      </c>
      <c r="Q58" s="54">
        <f t="shared" si="12"/>
        <v>3.8656716417910504</v>
      </c>
      <c r="R58" s="51">
        <f t="shared" si="13"/>
        <v>0.63017031630170461</v>
      </c>
      <c r="S58" s="54">
        <f t="shared" si="3"/>
        <v>3.9906999999999995</v>
      </c>
      <c r="T58" s="51">
        <f t="shared" si="4"/>
        <v>0.66408733130314668</v>
      </c>
      <c r="U58" s="54">
        <f t="shared" si="5"/>
        <v>2.2780000000000005</v>
      </c>
      <c r="V58" s="51">
        <f t="shared" si="0"/>
        <v>0.29500129500129507</v>
      </c>
      <c r="W58" s="54">
        <f t="shared" si="6"/>
        <v>1.3573000000000004</v>
      </c>
      <c r="X58" s="51">
        <f t="shared" si="7"/>
        <v>0.15704583058534954</v>
      </c>
      <c r="Y58" s="54">
        <f t="shared" si="8"/>
        <v>0.58282941176471059</v>
      </c>
      <c r="Z58" s="51">
        <f t="shared" si="9"/>
        <v>0.10740487804878143</v>
      </c>
      <c r="AA58" s="54">
        <f t="shared" si="10"/>
        <v>1.5876716417910499</v>
      </c>
      <c r="AB58" s="51">
        <f t="shared" si="14"/>
        <v>0.25881751824817628</v>
      </c>
      <c r="AC58" s="54" t="str">
        <f t="shared" si="11"/>
        <v/>
      </c>
      <c r="AD58" s="51" t="str">
        <f t="shared" si="15"/>
        <v/>
      </c>
    </row>
    <row r="59" spans="1:30" x14ac:dyDescent="0.25">
      <c r="A59" s="3" t="s">
        <v>37</v>
      </c>
      <c r="B59" s="3" t="s">
        <v>6</v>
      </c>
      <c r="C59" s="3" t="s">
        <v>8</v>
      </c>
      <c r="D59" s="3" t="s">
        <v>11</v>
      </c>
      <c r="E59" s="3">
        <v>88</v>
      </c>
      <c r="F59" s="3">
        <v>0.92</v>
      </c>
      <c r="G59" s="5">
        <v>9</v>
      </c>
      <c r="H59" s="5">
        <v>5.3950617283950599</v>
      </c>
      <c r="I59" s="5">
        <v>6</v>
      </c>
      <c r="J59" s="5">
        <v>7.37012383900929</v>
      </c>
      <c r="K59" s="5">
        <v>6.12</v>
      </c>
      <c r="L59" s="5">
        <v>7.86</v>
      </c>
      <c r="M59" s="5">
        <v>9.338000000000001</v>
      </c>
      <c r="N59" s="5">
        <v>5.5844000000000005</v>
      </c>
      <c r="O59" s="5">
        <v>7.1760000000000002</v>
      </c>
      <c r="P59" s="5">
        <v>8.031600000000001</v>
      </c>
      <c r="Q59" s="54">
        <f t="shared" si="12"/>
        <v>3</v>
      </c>
      <c r="R59" s="51">
        <f t="shared" si="13"/>
        <v>0.5</v>
      </c>
      <c r="S59" s="54">
        <f t="shared" si="3"/>
        <v>3.4155999999999995</v>
      </c>
      <c r="T59" s="51">
        <f t="shared" si="4"/>
        <v>0.61163240455554746</v>
      </c>
      <c r="U59" s="54">
        <f t="shared" si="5"/>
        <v>1.8239999999999998</v>
      </c>
      <c r="V59" s="51">
        <f t="shared" si="0"/>
        <v>0.25418060200668896</v>
      </c>
      <c r="W59" s="54">
        <f t="shared" si="6"/>
        <v>0.96839999999999904</v>
      </c>
      <c r="X59" s="51">
        <f t="shared" si="7"/>
        <v>0.12057373375168072</v>
      </c>
      <c r="Y59" s="54">
        <f t="shared" si="8"/>
        <v>0.18933827160494054</v>
      </c>
      <c r="Z59" s="51">
        <f t="shared" si="9"/>
        <v>3.5094736842105699E-2</v>
      </c>
      <c r="AA59" s="54">
        <f t="shared" si="10"/>
        <v>1.1760000000000002</v>
      </c>
      <c r="AB59" s="51">
        <f t="shared" si="14"/>
        <v>0.19600000000000004</v>
      </c>
      <c r="AC59" s="54">
        <f t="shared" si="11"/>
        <v>0.66147616099071094</v>
      </c>
      <c r="AD59" s="51">
        <f t="shared" si="15"/>
        <v>8.9751023923042808E-2</v>
      </c>
    </row>
    <row r="60" spans="1:30" x14ac:dyDescent="0.25">
      <c r="A60" s="6" t="s">
        <v>37</v>
      </c>
      <c r="B60" s="6" t="s">
        <v>6</v>
      </c>
      <c r="C60" s="6" t="s">
        <v>9</v>
      </c>
      <c r="D60" s="6" t="s">
        <v>1</v>
      </c>
      <c r="E60" s="6">
        <v>28</v>
      </c>
      <c r="F60" s="6">
        <v>1.2</v>
      </c>
      <c r="G60" s="7">
        <v>13.2</v>
      </c>
      <c r="H60" s="7" t="s">
        <v>106</v>
      </c>
      <c r="I60" s="7" t="s">
        <v>106</v>
      </c>
      <c r="J60" s="7" t="s">
        <v>106</v>
      </c>
      <c r="K60" s="7">
        <v>5.86</v>
      </c>
      <c r="L60" s="7">
        <v>7.55</v>
      </c>
      <c r="M60" s="7">
        <v>10.584</v>
      </c>
      <c r="N60" s="7">
        <v>5.86</v>
      </c>
      <c r="O60" s="7">
        <v>7.55</v>
      </c>
      <c r="P60" s="7">
        <v>10.476000000000001</v>
      </c>
      <c r="Q60" s="54" t="str">
        <f t="shared" si="12"/>
        <v/>
      </c>
      <c r="R60" s="51" t="str">
        <f t="shared" si="13"/>
        <v/>
      </c>
      <c r="S60" s="54">
        <f t="shared" si="3"/>
        <v>7.339999999999999</v>
      </c>
      <c r="T60" s="51">
        <f t="shared" si="4"/>
        <v>1.2525597269624571</v>
      </c>
      <c r="U60" s="54">
        <f t="shared" si="5"/>
        <v>5.6499999999999995</v>
      </c>
      <c r="V60" s="51">
        <f t="shared" si="0"/>
        <v>0.74834437086092709</v>
      </c>
      <c r="W60" s="54">
        <f t="shared" si="6"/>
        <v>2.7239999999999984</v>
      </c>
      <c r="X60" s="51">
        <f t="shared" si="7"/>
        <v>0.26002290950744544</v>
      </c>
      <c r="Y60" s="54" t="str">
        <f t="shared" si="8"/>
        <v/>
      </c>
      <c r="Z60" s="51" t="str">
        <f t="shared" si="9"/>
        <v/>
      </c>
      <c r="AA60" s="54" t="str">
        <f t="shared" si="10"/>
        <v/>
      </c>
      <c r="AB60" s="51" t="str">
        <f t="shared" ref="AB60:AB76" si="16">IF(I60="ns","",(O60-I60)/I60)</f>
        <v/>
      </c>
      <c r="AC60" s="54" t="str">
        <f t="shared" si="11"/>
        <v/>
      </c>
      <c r="AD60" s="51" t="str">
        <f t="shared" si="15"/>
        <v/>
      </c>
    </row>
    <row r="61" spans="1:30" x14ac:dyDescent="0.25">
      <c r="A61" s="6" t="s">
        <v>37</v>
      </c>
      <c r="B61" s="6" t="s">
        <v>6</v>
      </c>
      <c r="C61" s="6" t="s">
        <v>9</v>
      </c>
      <c r="D61" s="6" t="s">
        <v>2</v>
      </c>
      <c r="E61" s="6">
        <v>44</v>
      </c>
      <c r="F61" s="6">
        <v>1.1299999999999999</v>
      </c>
      <c r="G61" s="7">
        <v>11.3</v>
      </c>
      <c r="H61" s="7">
        <v>5.5957446808510598</v>
      </c>
      <c r="I61" s="7">
        <v>6.2608695652173898</v>
      </c>
      <c r="J61" s="7">
        <v>7.7948717948717903</v>
      </c>
      <c r="K61" s="7">
        <v>5.86</v>
      </c>
      <c r="L61" s="7">
        <v>7.55</v>
      </c>
      <c r="M61" s="7">
        <v>9.9665999999999997</v>
      </c>
      <c r="N61" s="7">
        <v>5.86</v>
      </c>
      <c r="O61" s="7">
        <v>7.55</v>
      </c>
      <c r="P61" s="7">
        <v>9.8648999999999987</v>
      </c>
      <c r="Q61" s="54">
        <f t="shared" si="12"/>
        <v>5.0391304347826109</v>
      </c>
      <c r="R61" s="51">
        <f t="shared" si="13"/>
        <v>0.80486111111111169</v>
      </c>
      <c r="S61" s="54">
        <f t="shared" si="3"/>
        <v>5.44</v>
      </c>
      <c r="T61" s="51">
        <f t="shared" si="4"/>
        <v>0.92832764505119458</v>
      </c>
      <c r="U61" s="54">
        <f t="shared" si="5"/>
        <v>3.7500000000000009</v>
      </c>
      <c r="V61" s="51">
        <f t="shared" si="0"/>
        <v>0.49668874172185445</v>
      </c>
      <c r="W61" s="54">
        <f t="shared" si="6"/>
        <v>1.435100000000002</v>
      </c>
      <c r="X61" s="51">
        <f t="shared" si="7"/>
        <v>0.14547537227949622</v>
      </c>
      <c r="Y61" s="54">
        <f t="shared" si="8"/>
        <v>0.26425531914894052</v>
      </c>
      <c r="Z61" s="51">
        <f t="shared" si="9"/>
        <v>4.7224334600761267E-2</v>
      </c>
      <c r="AA61" s="54">
        <f t="shared" si="10"/>
        <v>1.28913043478261</v>
      </c>
      <c r="AB61" s="51">
        <f t="shared" si="16"/>
        <v>0.20590277777777805</v>
      </c>
      <c r="AC61" s="54">
        <f t="shared" si="11"/>
        <v>2.0700282051282084</v>
      </c>
      <c r="AD61" s="51">
        <f t="shared" si="15"/>
        <v>0.26556282894736899</v>
      </c>
    </row>
    <row r="62" spans="1:30" x14ac:dyDescent="0.25">
      <c r="A62" s="6" t="s">
        <v>37</v>
      </c>
      <c r="B62" s="6" t="s">
        <v>6</v>
      </c>
      <c r="C62" s="6" t="s">
        <v>9</v>
      </c>
      <c r="D62" s="6" t="s">
        <v>3</v>
      </c>
      <c r="E62" s="6">
        <v>65</v>
      </c>
      <c r="F62" s="6">
        <v>0.99</v>
      </c>
      <c r="G62" s="7">
        <v>10</v>
      </c>
      <c r="H62" s="7">
        <v>5.4264705882352899</v>
      </c>
      <c r="I62" s="7">
        <v>6.1343283582089496</v>
      </c>
      <c r="J62" s="7" t="s">
        <v>106</v>
      </c>
      <c r="K62" s="7">
        <v>5.86</v>
      </c>
      <c r="L62" s="7">
        <v>7.55</v>
      </c>
      <c r="M62" s="7">
        <v>8.7317999999999998</v>
      </c>
      <c r="N62" s="7">
        <v>5.7618</v>
      </c>
      <c r="O62" s="7">
        <v>7.4150999999999998</v>
      </c>
      <c r="P62" s="7">
        <v>8.6426999999999996</v>
      </c>
      <c r="Q62" s="54">
        <f t="shared" si="12"/>
        <v>3.8656716417910504</v>
      </c>
      <c r="R62" s="51">
        <f t="shared" si="13"/>
        <v>0.63017031630170461</v>
      </c>
      <c r="S62" s="54">
        <f t="shared" si="3"/>
        <v>4.2382</v>
      </c>
      <c r="T62" s="51">
        <f t="shared" si="4"/>
        <v>0.73556874587802423</v>
      </c>
      <c r="U62" s="54">
        <f t="shared" si="5"/>
        <v>2.5849000000000002</v>
      </c>
      <c r="V62" s="51">
        <f t="shared" si="0"/>
        <v>0.34859947944060099</v>
      </c>
      <c r="W62" s="54">
        <f t="shared" si="6"/>
        <v>1.3573000000000004</v>
      </c>
      <c r="X62" s="51">
        <f t="shared" si="7"/>
        <v>0.15704583058534954</v>
      </c>
      <c r="Y62" s="54">
        <f t="shared" si="8"/>
        <v>0.33532941176471009</v>
      </c>
      <c r="Z62" s="51">
        <f t="shared" si="9"/>
        <v>6.1795121951220333E-2</v>
      </c>
      <c r="AA62" s="54">
        <f t="shared" si="10"/>
        <v>1.2807716417910502</v>
      </c>
      <c r="AB62" s="51">
        <f t="shared" si="16"/>
        <v>0.20878759124087698</v>
      </c>
      <c r="AC62" s="54" t="str">
        <f t="shared" si="11"/>
        <v/>
      </c>
      <c r="AD62" s="51" t="str">
        <f t="shared" si="15"/>
        <v/>
      </c>
    </row>
    <row r="63" spans="1:30" x14ac:dyDescent="0.25">
      <c r="A63" s="6" t="s">
        <v>37</v>
      </c>
      <c r="B63" s="6" t="s">
        <v>6</v>
      </c>
      <c r="C63" s="6" t="s">
        <v>9</v>
      </c>
      <c r="D63" s="6" t="s">
        <v>11</v>
      </c>
      <c r="E63" s="6">
        <v>88</v>
      </c>
      <c r="F63" s="6">
        <v>0.92</v>
      </c>
      <c r="G63" s="7">
        <v>9</v>
      </c>
      <c r="H63" s="7">
        <v>5.3950617283950599</v>
      </c>
      <c r="I63" s="7">
        <v>6</v>
      </c>
      <c r="J63" s="7">
        <v>7.37012383900929</v>
      </c>
      <c r="K63" s="7">
        <v>5.86</v>
      </c>
      <c r="L63" s="7">
        <v>7.55</v>
      </c>
      <c r="M63" s="7">
        <v>8.1143999999999998</v>
      </c>
      <c r="N63" s="7">
        <v>5.3544000000000009</v>
      </c>
      <c r="O63" s="7">
        <v>6.8908000000000005</v>
      </c>
      <c r="P63" s="7">
        <v>8.031600000000001</v>
      </c>
      <c r="Q63" s="54">
        <f t="shared" si="12"/>
        <v>3</v>
      </c>
      <c r="R63" s="51">
        <f t="shared" si="13"/>
        <v>0.5</v>
      </c>
      <c r="S63" s="54">
        <f t="shared" si="3"/>
        <v>3.6455999999999991</v>
      </c>
      <c r="T63" s="51">
        <f t="shared" si="4"/>
        <v>0.68086060062752096</v>
      </c>
      <c r="U63" s="54">
        <f t="shared" si="5"/>
        <v>2.1091999999999995</v>
      </c>
      <c r="V63" s="51">
        <f t="shared" si="0"/>
        <v>0.30608927845823408</v>
      </c>
      <c r="W63" s="54">
        <f t="shared" si="6"/>
        <v>0.96839999999999904</v>
      </c>
      <c r="X63" s="51">
        <f t="shared" si="7"/>
        <v>0.12057373375168072</v>
      </c>
      <c r="Y63" s="54">
        <f t="shared" si="8"/>
        <v>-4.0661728395058994E-2</v>
      </c>
      <c r="Z63" s="51">
        <f t="shared" si="9"/>
        <v>-7.5368421052626538E-3</v>
      </c>
      <c r="AA63" s="54">
        <f t="shared" si="10"/>
        <v>0.89080000000000048</v>
      </c>
      <c r="AB63" s="51">
        <f t="shared" si="16"/>
        <v>0.14846666666666675</v>
      </c>
      <c r="AC63" s="54">
        <f t="shared" si="11"/>
        <v>0.66147616099071094</v>
      </c>
      <c r="AD63" s="51">
        <f t="shared" si="15"/>
        <v>8.9751023923042808E-2</v>
      </c>
    </row>
    <row r="64" spans="1:30" x14ac:dyDescent="0.25">
      <c r="A64" s="3" t="s">
        <v>37</v>
      </c>
      <c r="B64" s="3" t="s">
        <v>6</v>
      </c>
      <c r="C64" s="3" t="s">
        <v>10</v>
      </c>
      <c r="D64" s="3" t="s">
        <v>1</v>
      </c>
      <c r="E64" s="3">
        <v>28</v>
      </c>
      <c r="F64" s="3">
        <v>1.2</v>
      </c>
      <c r="G64" s="5">
        <v>13.2</v>
      </c>
      <c r="H64" s="5" t="s">
        <v>106</v>
      </c>
      <c r="I64" s="5" t="s">
        <v>106</v>
      </c>
      <c r="J64" s="5" t="s">
        <v>106</v>
      </c>
      <c r="K64" s="5">
        <v>5.44</v>
      </c>
      <c r="L64" s="5">
        <v>7</v>
      </c>
      <c r="M64" s="5">
        <v>10.584</v>
      </c>
      <c r="N64" s="5">
        <v>5.44</v>
      </c>
      <c r="O64" s="5">
        <v>7</v>
      </c>
      <c r="P64" s="5">
        <v>10.476000000000001</v>
      </c>
      <c r="Q64" s="54" t="str">
        <f t="shared" si="12"/>
        <v/>
      </c>
      <c r="R64" s="51" t="str">
        <f t="shared" si="13"/>
        <v/>
      </c>
      <c r="S64" s="54">
        <f t="shared" si="3"/>
        <v>7.7599999999999989</v>
      </c>
      <c r="T64" s="51">
        <f t="shared" si="4"/>
        <v>1.4264705882352937</v>
      </c>
      <c r="U64" s="54">
        <f t="shared" si="5"/>
        <v>6.1999999999999993</v>
      </c>
      <c r="V64" s="51">
        <f t="shared" si="0"/>
        <v>0.88571428571428557</v>
      </c>
      <c r="W64" s="54">
        <f t="shared" si="6"/>
        <v>2.7239999999999984</v>
      </c>
      <c r="X64" s="51">
        <f t="shared" si="7"/>
        <v>0.26002290950744544</v>
      </c>
      <c r="Y64" s="54" t="str">
        <f t="shared" si="8"/>
        <v/>
      </c>
      <c r="Z64" s="51" t="str">
        <f t="shared" si="9"/>
        <v/>
      </c>
      <c r="AA64" s="54" t="str">
        <f t="shared" si="10"/>
        <v/>
      </c>
      <c r="AB64" s="51" t="str">
        <f t="shared" si="16"/>
        <v/>
      </c>
      <c r="AC64" s="54" t="str">
        <f t="shared" si="11"/>
        <v/>
      </c>
      <c r="AD64" s="51" t="str">
        <f t="shared" si="15"/>
        <v/>
      </c>
    </row>
    <row r="65" spans="1:30" x14ac:dyDescent="0.25">
      <c r="A65" s="3" t="s">
        <v>37</v>
      </c>
      <c r="B65" s="3" t="s">
        <v>6</v>
      </c>
      <c r="C65" s="3" t="s">
        <v>10</v>
      </c>
      <c r="D65" s="3" t="s">
        <v>2</v>
      </c>
      <c r="E65" s="3">
        <v>44</v>
      </c>
      <c r="F65" s="3">
        <v>1.1299999999999999</v>
      </c>
      <c r="G65" s="5">
        <v>11.3</v>
      </c>
      <c r="H65" s="5">
        <v>5.5957446808510598</v>
      </c>
      <c r="I65" s="5">
        <v>6.2608695652173898</v>
      </c>
      <c r="J65" s="5">
        <v>7.7948717948717903</v>
      </c>
      <c r="K65" s="5">
        <v>5.44</v>
      </c>
      <c r="L65" s="5">
        <v>7</v>
      </c>
      <c r="M65" s="5">
        <v>9.9665999999999997</v>
      </c>
      <c r="N65" s="5">
        <v>5.44</v>
      </c>
      <c r="O65" s="5">
        <v>7</v>
      </c>
      <c r="P65" s="5">
        <v>9.8648999999999987</v>
      </c>
      <c r="Q65" s="54">
        <f t="shared" si="12"/>
        <v>5.0391304347826109</v>
      </c>
      <c r="R65" s="51">
        <f t="shared" si="13"/>
        <v>0.80486111111111169</v>
      </c>
      <c r="S65" s="54">
        <f t="shared" si="3"/>
        <v>5.86</v>
      </c>
      <c r="T65" s="51">
        <f t="shared" si="4"/>
        <v>1.0772058823529411</v>
      </c>
      <c r="U65" s="54">
        <f t="shared" si="5"/>
        <v>4.3000000000000007</v>
      </c>
      <c r="V65" s="51">
        <f t="shared" si="0"/>
        <v>0.61428571428571443</v>
      </c>
      <c r="W65" s="54">
        <f t="shared" si="6"/>
        <v>1.435100000000002</v>
      </c>
      <c r="X65" s="51">
        <f t="shared" si="7"/>
        <v>0.14547537227949622</v>
      </c>
      <c r="Y65" s="54">
        <f t="shared" si="8"/>
        <v>-0.15574468085105941</v>
      </c>
      <c r="Z65" s="51">
        <f t="shared" si="9"/>
        <v>-2.7832699619771094E-2</v>
      </c>
      <c r="AA65" s="54">
        <f t="shared" si="10"/>
        <v>0.7391304347826102</v>
      </c>
      <c r="AB65" s="51">
        <f t="shared" si="16"/>
        <v>0.11805555555555583</v>
      </c>
      <c r="AC65" s="54">
        <f t="shared" si="11"/>
        <v>2.0700282051282084</v>
      </c>
      <c r="AD65" s="51">
        <f t="shared" si="15"/>
        <v>0.26556282894736899</v>
      </c>
    </row>
    <row r="66" spans="1:30" x14ac:dyDescent="0.25">
      <c r="A66" s="3" t="s">
        <v>37</v>
      </c>
      <c r="B66" s="3" t="s">
        <v>6</v>
      </c>
      <c r="C66" s="3" t="s">
        <v>10</v>
      </c>
      <c r="D66" s="3" t="s">
        <v>3</v>
      </c>
      <c r="E66" s="3">
        <v>65</v>
      </c>
      <c r="F66" s="3">
        <v>0.99</v>
      </c>
      <c r="G66" s="5">
        <v>10</v>
      </c>
      <c r="H66" s="5">
        <v>5.4264705882352899</v>
      </c>
      <c r="I66" s="5">
        <v>6.1343283582089496</v>
      </c>
      <c r="J66" s="5" t="s">
        <v>106</v>
      </c>
      <c r="K66" s="5">
        <v>5.44</v>
      </c>
      <c r="L66" s="5">
        <v>7</v>
      </c>
      <c r="M66" s="5">
        <v>8.7317999999999998</v>
      </c>
      <c r="N66" s="5">
        <v>5.3460000000000001</v>
      </c>
      <c r="O66" s="5">
        <v>6.8805000000000005</v>
      </c>
      <c r="P66" s="5">
        <v>8.6426999999999996</v>
      </c>
      <c r="Q66" s="54">
        <f t="shared" si="12"/>
        <v>3.8656716417910504</v>
      </c>
      <c r="R66" s="51">
        <f t="shared" si="13"/>
        <v>0.63017031630170461</v>
      </c>
      <c r="S66" s="54">
        <f t="shared" si="3"/>
        <v>4.6539999999999999</v>
      </c>
      <c r="T66" s="51">
        <f t="shared" si="4"/>
        <v>0.87055742611298159</v>
      </c>
      <c r="U66" s="54">
        <f t="shared" si="5"/>
        <v>3.1194999999999995</v>
      </c>
      <c r="V66" s="51">
        <f t="shared" si="0"/>
        <v>0.453382748346777</v>
      </c>
      <c r="W66" s="54">
        <f t="shared" si="6"/>
        <v>1.3573000000000004</v>
      </c>
      <c r="X66" s="51">
        <f t="shared" si="7"/>
        <v>0.15704583058534954</v>
      </c>
      <c r="Y66" s="54">
        <f t="shared" si="8"/>
        <v>-8.0470588235289853E-2</v>
      </c>
      <c r="Z66" s="51">
        <f t="shared" si="9"/>
        <v>-1.4829268292682152E-2</v>
      </c>
      <c r="AA66" s="54">
        <f t="shared" si="10"/>
        <v>0.74617164179105089</v>
      </c>
      <c r="AB66" s="51">
        <f t="shared" si="16"/>
        <v>0.12163868613138797</v>
      </c>
      <c r="AC66" s="54" t="str">
        <f t="shared" si="11"/>
        <v/>
      </c>
      <c r="AD66" s="51" t="str">
        <f t="shared" si="15"/>
        <v/>
      </c>
    </row>
    <row r="67" spans="1:30" x14ac:dyDescent="0.25">
      <c r="A67" s="3" t="s">
        <v>37</v>
      </c>
      <c r="B67" s="3" t="s">
        <v>6</v>
      </c>
      <c r="C67" s="3" t="s">
        <v>10</v>
      </c>
      <c r="D67" s="3" t="s">
        <v>11</v>
      </c>
      <c r="E67" s="3">
        <v>88</v>
      </c>
      <c r="F67" s="3">
        <v>0.92</v>
      </c>
      <c r="G67" s="5">
        <v>9</v>
      </c>
      <c r="H67" s="5">
        <v>5.3950617283950599</v>
      </c>
      <c r="I67" s="5">
        <v>6</v>
      </c>
      <c r="J67" s="5">
        <v>7.37012383900929</v>
      </c>
      <c r="K67" s="5">
        <v>5.44</v>
      </c>
      <c r="L67" s="5">
        <v>7</v>
      </c>
      <c r="M67" s="5">
        <v>8.1143999999999998</v>
      </c>
      <c r="N67" s="5">
        <v>4.9680000000000009</v>
      </c>
      <c r="O67" s="5">
        <v>6.3940000000000001</v>
      </c>
      <c r="P67" s="5">
        <v>8.031600000000001</v>
      </c>
      <c r="Q67" s="54">
        <f t="shared" si="12"/>
        <v>3</v>
      </c>
      <c r="R67" s="51">
        <f t="shared" si="13"/>
        <v>0.5</v>
      </c>
      <c r="S67" s="54">
        <f t="shared" si="3"/>
        <v>4.0319999999999991</v>
      </c>
      <c r="T67" s="51">
        <f t="shared" si="4"/>
        <v>0.81159420289855044</v>
      </c>
      <c r="U67" s="54">
        <f t="shared" si="5"/>
        <v>2.6059999999999999</v>
      </c>
      <c r="V67" s="51">
        <f t="shared" si="0"/>
        <v>0.40756959649671565</v>
      </c>
      <c r="W67" s="54">
        <f t="shared" si="6"/>
        <v>0.96839999999999904</v>
      </c>
      <c r="X67" s="51">
        <f t="shared" si="7"/>
        <v>0.12057373375168072</v>
      </c>
      <c r="Y67" s="54">
        <f t="shared" si="8"/>
        <v>-0.42706172839505907</v>
      </c>
      <c r="Z67" s="51">
        <f t="shared" si="9"/>
        <v>-7.9157894736841636E-2</v>
      </c>
      <c r="AA67" s="54">
        <f t="shared" si="10"/>
        <v>0.39400000000000013</v>
      </c>
      <c r="AB67" s="51">
        <f t="shared" si="16"/>
        <v>6.5666666666666693E-2</v>
      </c>
      <c r="AC67" s="54">
        <f t="shared" si="11"/>
        <v>0.66147616099071094</v>
      </c>
      <c r="AD67" s="51">
        <f t="shared" si="15"/>
        <v>8.9751023923042808E-2</v>
      </c>
    </row>
    <row r="68" spans="1:30" x14ac:dyDescent="0.25">
      <c r="A68" s="6" t="s">
        <v>50</v>
      </c>
      <c r="B68" s="6" t="s">
        <v>4</v>
      </c>
      <c r="C68" s="6" t="s">
        <v>8</v>
      </c>
      <c r="D68" s="6" t="s">
        <v>1</v>
      </c>
      <c r="E68" s="6">
        <v>28</v>
      </c>
      <c r="F68" s="6">
        <f>IF(0.7+(19/E68)&lt;1.2,ROUND(0.7+(19/E68),2),1.2)</f>
        <v>1.2</v>
      </c>
      <c r="G68" s="7">
        <v>13.7</v>
      </c>
      <c r="H68" s="7">
        <v>6.16</v>
      </c>
      <c r="I68" s="7">
        <v>7.33</v>
      </c>
      <c r="J68" s="7" t="s">
        <v>106</v>
      </c>
      <c r="K68" s="7">
        <v>6.12</v>
      </c>
      <c r="L68" s="7">
        <v>7.86</v>
      </c>
      <c r="M68" s="7">
        <f xml:space="preserve"> 10.15 * F68</f>
        <v>12.18</v>
      </c>
      <c r="N68" s="7">
        <v>6.07</v>
      </c>
      <c r="O68" s="7">
        <v>7.8</v>
      </c>
      <c r="P68" s="7">
        <f xml:space="preserve"> 8.68 *F68</f>
        <v>10.415999999999999</v>
      </c>
      <c r="Q68" s="54">
        <f t="shared" si="12"/>
        <v>6.3699999999999992</v>
      </c>
      <c r="R68" s="51">
        <f t="shared" si="13"/>
        <v>0.86903137789904494</v>
      </c>
      <c r="S68" s="54">
        <f t="shared" si="3"/>
        <v>7.629999999999999</v>
      </c>
      <c r="T68" s="51">
        <f t="shared" si="4"/>
        <v>1.2570016474464578</v>
      </c>
      <c r="U68" s="54">
        <f t="shared" si="5"/>
        <v>5.8999999999999995</v>
      </c>
      <c r="V68" s="51">
        <f t="shared" si="0"/>
        <v>0.75641025641025639</v>
      </c>
      <c r="W68" s="54">
        <f t="shared" si="6"/>
        <v>3.2840000000000007</v>
      </c>
      <c r="X68" s="51">
        <f t="shared" si="7"/>
        <v>0.31528417818740412</v>
      </c>
      <c r="Y68" s="54">
        <f t="shared" si="8"/>
        <v>-8.9999999999999858E-2</v>
      </c>
      <c r="Z68" s="51">
        <f t="shared" si="9"/>
        <v>-1.4610389610389588E-2</v>
      </c>
      <c r="AA68" s="54">
        <f t="shared" si="10"/>
        <v>0.46999999999999975</v>
      </c>
      <c r="AB68" s="51">
        <f t="shared" si="16"/>
        <v>6.4120054570259169E-2</v>
      </c>
      <c r="AC68" s="54" t="str">
        <f t="shared" si="11"/>
        <v/>
      </c>
      <c r="AD68" s="51" t="str">
        <f t="shared" si="15"/>
        <v/>
      </c>
    </row>
    <row r="69" spans="1:30" x14ac:dyDescent="0.25">
      <c r="A69" s="6" t="s">
        <v>50</v>
      </c>
      <c r="B69" s="6" t="s">
        <v>4</v>
      </c>
      <c r="C69" s="6" t="s">
        <v>8</v>
      </c>
      <c r="D69" s="6" t="s">
        <v>2</v>
      </c>
      <c r="E69" s="6">
        <v>44</v>
      </c>
      <c r="F69" s="6">
        <f t="shared" ref="F69:F91" si="17">IF(0.7+(19/E69)&lt;1.2,ROUND(0.7+(19/E69),2),1.2)</f>
        <v>1.1299999999999999</v>
      </c>
      <c r="G69" s="7">
        <v>10.8</v>
      </c>
      <c r="H69" s="7">
        <v>5.97</v>
      </c>
      <c r="I69" s="7">
        <v>6.9</v>
      </c>
      <c r="J69" s="7">
        <v>8.24</v>
      </c>
      <c r="K69" s="7">
        <v>6.12</v>
      </c>
      <c r="L69" s="7">
        <v>7.86</v>
      </c>
      <c r="M69" s="7">
        <f t="shared" ref="M69:M83" si="18" xml:space="preserve"> 10.15 * F69</f>
        <v>11.4695</v>
      </c>
      <c r="N69" s="7">
        <v>6.07</v>
      </c>
      <c r="O69" s="7">
        <v>7.8</v>
      </c>
      <c r="P69" s="7">
        <f t="shared" ref="P69:P83" si="19" xml:space="preserve"> 8.68 *F69</f>
        <v>9.8083999999999989</v>
      </c>
      <c r="Q69" s="54">
        <f t="shared" si="12"/>
        <v>3.9000000000000004</v>
      </c>
      <c r="R69" s="51">
        <f t="shared" si="13"/>
        <v>0.56521739130434789</v>
      </c>
      <c r="S69" s="54">
        <f t="shared" si="3"/>
        <v>4.7300000000000004</v>
      </c>
      <c r="T69" s="51">
        <f t="shared" si="4"/>
        <v>0.77924217462932455</v>
      </c>
      <c r="U69" s="54">
        <f t="shared" si="5"/>
        <v>3.0000000000000009</v>
      </c>
      <c r="V69" s="51">
        <f t="shared" si="0"/>
        <v>0.38461538461538475</v>
      </c>
      <c r="W69" s="54">
        <f t="shared" si="6"/>
        <v>0.99160000000000181</v>
      </c>
      <c r="X69" s="51">
        <f t="shared" si="7"/>
        <v>0.101097018881775</v>
      </c>
      <c r="Y69" s="54">
        <f t="shared" si="8"/>
        <v>0.10000000000000053</v>
      </c>
      <c r="Z69" s="51">
        <f>IF(H69="ns","",(N69-H69)/H69)</f>
        <v>1.67504187604691E-2</v>
      </c>
      <c r="AA69" s="54">
        <f t="shared" si="10"/>
        <v>0.89999999999999947</v>
      </c>
      <c r="AB69" s="51">
        <f t="shared" si="16"/>
        <v>0.13043478260869557</v>
      </c>
      <c r="AC69" s="54">
        <f t="shared" si="11"/>
        <v>1.5683999999999987</v>
      </c>
      <c r="AD69" s="51">
        <f t="shared" si="15"/>
        <v>0.19033980582524254</v>
      </c>
    </row>
    <row r="70" spans="1:30" x14ac:dyDescent="0.25">
      <c r="A70" s="6" t="s">
        <v>50</v>
      </c>
      <c r="B70" s="6" t="s">
        <v>4</v>
      </c>
      <c r="C70" s="6" t="s">
        <v>8</v>
      </c>
      <c r="D70" s="6" t="s">
        <v>3</v>
      </c>
      <c r="E70" s="6">
        <v>65</v>
      </c>
      <c r="F70" s="6">
        <f t="shared" si="17"/>
        <v>0.99</v>
      </c>
      <c r="G70" s="7">
        <v>9.3000000000000007</v>
      </c>
      <c r="H70" s="7">
        <v>5.46</v>
      </c>
      <c r="I70" s="7">
        <v>6.46</v>
      </c>
      <c r="J70" s="7">
        <v>8.41</v>
      </c>
      <c r="K70" s="7">
        <v>6.12</v>
      </c>
      <c r="L70" s="7">
        <v>7.86</v>
      </c>
      <c r="M70" s="7">
        <f t="shared" si="18"/>
        <v>10.048500000000001</v>
      </c>
      <c r="N70" s="7">
        <v>6.07</v>
      </c>
      <c r="O70" s="7">
        <v>7.8</v>
      </c>
      <c r="P70" s="7">
        <f t="shared" si="19"/>
        <v>8.5931999999999995</v>
      </c>
      <c r="Q70" s="54">
        <f t="shared" si="12"/>
        <v>2.8400000000000007</v>
      </c>
      <c r="R70" s="51">
        <f t="shared" si="13"/>
        <v>0.43962848297213636</v>
      </c>
      <c r="S70" s="54">
        <f t="shared" si="3"/>
        <v>3.2300000000000004</v>
      </c>
      <c r="T70" s="51">
        <f t="shared" si="4"/>
        <v>0.53212520593080725</v>
      </c>
      <c r="U70" s="54">
        <f t="shared" si="5"/>
        <v>1.5000000000000009</v>
      </c>
      <c r="V70" s="51">
        <f t="shared" si="0"/>
        <v>0.19230769230769243</v>
      </c>
      <c r="W70" s="54">
        <f t="shared" si="6"/>
        <v>0.70680000000000121</v>
      </c>
      <c r="X70" s="51">
        <f t="shared" si="7"/>
        <v>8.2251082251082394E-2</v>
      </c>
      <c r="Y70" s="54">
        <f t="shared" si="8"/>
        <v>0.61000000000000032</v>
      </c>
      <c r="Z70" s="51">
        <f t="shared" ref="Z70:Z119" si="20">IF(H70="ns","",(N70-H70)/H70)</f>
        <v>0.11172161172161178</v>
      </c>
      <c r="AA70" s="54">
        <f t="shared" si="10"/>
        <v>1.3399999999999999</v>
      </c>
      <c r="AB70" s="51">
        <f t="shared" si="16"/>
        <v>0.20743034055727552</v>
      </c>
      <c r="AC70" s="54">
        <f t="shared" si="11"/>
        <v>0.18319999999999936</v>
      </c>
      <c r="AD70" s="51">
        <f t="shared" si="15"/>
        <v>2.1783590963139043E-2</v>
      </c>
    </row>
    <row r="71" spans="1:30" x14ac:dyDescent="0.25">
      <c r="A71" s="6" t="s">
        <v>50</v>
      </c>
      <c r="B71" s="6" t="s">
        <v>4</v>
      </c>
      <c r="C71" s="6" t="s">
        <v>8</v>
      </c>
      <c r="D71" s="6" t="s">
        <v>11</v>
      </c>
      <c r="E71" s="6">
        <v>88</v>
      </c>
      <c r="F71" s="6">
        <f t="shared" si="17"/>
        <v>0.92</v>
      </c>
      <c r="G71" s="7">
        <v>8.5</v>
      </c>
      <c r="H71" s="7">
        <v>5.2</v>
      </c>
      <c r="I71" s="7">
        <v>5.95</v>
      </c>
      <c r="J71" s="7" t="s">
        <v>106</v>
      </c>
      <c r="K71" s="7">
        <v>6.12</v>
      </c>
      <c r="L71" s="7">
        <v>7.86</v>
      </c>
      <c r="M71" s="7">
        <f t="shared" si="18"/>
        <v>9.338000000000001</v>
      </c>
      <c r="N71" s="7">
        <v>6.07</v>
      </c>
      <c r="O71" s="7">
        <v>7.8</v>
      </c>
      <c r="P71" s="7">
        <f t="shared" si="19"/>
        <v>7.9855999999999998</v>
      </c>
      <c r="Q71" s="54">
        <f t="shared" si="12"/>
        <v>2.5499999999999998</v>
      </c>
      <c r="R71" s="51">
        <f t="shared" si="13"/>
        <v>0.42857142857142855</v>
      </c>
      <c r="S71" s="54">
        <f t="shared" si="3"/>
        <v>2.4299999999999997</v>
      </c>
      <c r="T71" s="51">
        <f t="shared" si="4"/>
        <v>0.40032948929159795</v>
      </c>
      <c r="U71" s="54">
        <f t="shared" si="5"/>
        <v>0.70000000000000018</v>
      </c>
      <c r="V71" s="51">
        <f t="shared" si="0"/>
        <v>8.9743589743589772E-2</v>
      </c>
      <c r="W71" s="54">
        <f t="shared" si="6"/>
        <v>0.51440000000000019</v>
      </c>
      <c r="X71" s="51">
        <f t="shared" si="7"/>
        <v>6.4415948707673837E-2</v>
      </c>
      <c r="Y71" s="54">
        <f t="shared" si="8"/>
        <v>0.87000000000000011</v>
      </c>
      <c r="Z71" s="51">
        <f t="shared" si="20"/>
        <v>0.16730769230769232</v>
      </c>
      <c r="AA71" s="54">
        <f t="shared" si="10"/>
        <v>1.8499999999999996</v>
      </c>
      <c r="AB71" s="51">
        <f t="shared" si="16"/>
        <v>0.31092436974789911</v>
      </c>
      <c r="AC71" s="54" t="str">
        <f t="shared" si="11"/>
        <v/>
      </c>
      <c r="AD71" s="51" t="str">
        <f t="shared" si="15"/>
        <v/>
      </c>
    </row>
    <row r="72" spans="1:30" s="60" customFormat="1" x14ac:dyDescent="0.25">
      <c r="A72" s="56" t="s">
        <v>50</v>
      </c>
      <c r="B72" s="56" t="s">
        <v>6</v>
      </c>
      <c r="C72" s="56" t="s">
        <v>8</v>
      </c>
      <c r="D72" s="56" t="s">
        <v>1</v>
      </c>
      <c r="E72" s="56">
        <v>28</v>
      </c>
      <c r="F72" s="56">
        <f t="shared" si="17"/>
        <v>1.2</v>
      </c>
      <c r="G72" s="57">
        <v>12.2</v>
      </c>
      <c r="H72" s="57">
        <v>6.08</v>
      </c>
      <c r="I72" s="57">
        <v>7.72</v>
      </c>
      <c r="J72" s="57" t="s">
        <v>106</v>
      </c>
      <c r="K72" s="57">
        <v>6.12</v>
      </c>
      <c r="L72" s="57">
        <v>7.86</v>
      </c>
      <c r="M72" s="57">
        <f t="shared" si="18"/>
        <v>12.18</v>
      </c>
      <c r="N72" s="57">
        <v>6.07</v>
      </c>
      <c r="O72" s="57">
        <v>7.8</v>
      </c>
      <c r="P72" s="57">
        <f t="shared" si="19"/>
        <v>10.415999999999999</v>
      </c>
      <c r="Q72" s="58">
        <f t="shared" si="12"/>
        <v>4.4799999999999995</v>
      </c>
      <c r="R72" s="59">
        <f t="shared" si="13"/>
        <v>0.5803108808290155</v>
      </c>
      <c r="S72" s="58">
        <f t="shared" si="3"/>
        <v>6.129999999999999</v>
      </c>
      <c r="T72" s="59">
        <f t="shared" si="4"/>
        <v>1.0098846787479405</v>
      </c>
      <c r="U72" s="58">
        <f t="shared" si="5"/>
        <v>4.3999999999999995</v>
      </c>
      <c r="V72" s="59">
        <f t="shared" si="0"/>
        <v>0.5641025641025641</v>
      </c>
      <c r="W72" s="58">
        <f t="shared" si="6"/>
        <v>1.7840000000000007</v>
      </c>
      <c r="X72" s="59">
        <f t="shared" si="7"/>
        <v>0.17127496159754232</v>
      </c>
      <c r="Y72" s="58">
        <f t="shared" si="8"/>
        <v>-9.9999999999997868E-3</v>
      </c>
      <c r="Z72" s="59">
        <f t="shared" si="20"/>
        <v>-1.6447368421052282E-3</v>
      </c>
      <c r="AA72" s="58">
        <f t="shared" si="10"/>
        <v>8.0000000000000071E-2</v>
      </c>
      <c r="AB72" s="59">
        <f t="shared" si="16"/>
        <v>1.0362694300518144E-2</v>
      </c>
      <c r="AC72" s="58" t="str">
        <f t="shared" si="11"/>
        <v/>
      </c>
      <c r="AD72" s="59" t="str">
        <f t="shared" si="15"/>
        <v/>
      </c>
    </row>
    <row r="73" spans="1:30" s="60" customFormat="1" x14ac:dyDescent="0.25">
      <c r="A73" s="56" t="s">
        <v>50</v>
      </c>
      <c r="B73" s="56" t="s">
        <v>6</v>
      </c>
      <c r="C73" s="56" t="s">
        <v>8</v>
      </c>
      <c r="D73" s="56" t="s">
        <v>2</v>
      </c>
      <c r="E73" s="56">
        <v>44</v>
      </c>
      <c r="F73" s="56">
        <f t="shared" si="17"/>
        <v>1.1299999999999999</v>
      </c>
      <c r="G73" s="57">
        <v>10.3</v>
      </c>
      <c r="H73" s="57">
        <v>5.6</v>
      </c>
      <c r="I73" s="57">
        <v>6.68</v>
      </c>
      <c r="J73" s="57">
        <v>8.4499999999999993</v>
      </c>
      <c r="K73" s="57">
        <v>6.12</v>
      </c>
      <c r="L73" s="57">
        <v>7.86</v>
      </c>
      <c r="M73" s="57">
        <f t="shared" si="18"/>
        <v>11.4695</v>
      </c>
      <c r="N73" s="57">
        <v>6.07</v>
      </c>
      <c r="O73" s="57">
        <v>7.8</v>
      </c>
      <c r="P73" s="57">
        <f t="shared" si="19"/>
        <v>9.8083999999999989</v>
      </c>
      <c r="Q73" s="58">
        <f t="shared" si="12"/>
        <v>3.620000000000001</v>
      </c>
      <c r="R73" s="59">
        <f t="shared" si="13"/>
        <v>0.54191616766467088</v>
      </c>
      <c r="S73" s="58">
        <f t="shared" si="3"/>
        <v>4.2300000000000004</v>
      </c>
      <c r="T73" s="59">
        <f t="shared" si="4"/>
        <v>0.69686985172981886</v>
      </c>
      <c r="U73" s="58">
        <f t="shared" si="5"/>
        <v>2.5000000000000009</v>
      </c>
      <c r="V73" s="59">
        <f t="shared" si="0"/>
        <v>0.32051282051282065</v>
      </c>
      <c r="W73" s="58">
        <f t="shared" si="6"/>
        <v>0.49160000000000181</v>
      </c>
      <c r="X73" s="59">
        <f t="shared" si="7"/>
        <v>5.012030504465579E-2</v>
      </c>
      <c r="Y73" s="58">
        <f t="shared" si="8"/>
        <v>0.47000000000000064</v>
      </c>
      <c r="Z73" s="59">
        <f t="shared" si="20"/>
        <v>8.3928571428571547E-2</v>
      </c>
      <c r="AA73" s="58">
        <f t="shared" si="10"/>
        <v>1.1200000000000001</v>
      </c>
      <c r="AB73" s="59">
        <f t="shared" si="16"/>
        <v>0.16766467065868265</v>
      </c>
      <c r="AC73" s="58">
        <f t="shared" si="11"/>
        <v>1.3583999999999996</v>
      </c>
      <c r="AD73" s="59">
        <f t="shared" si="15"/>
        <v>0.1607573964497041</v>
      </c>
    </row>
    <row r="74" spans="1:30" s="60" customFormat="1" x14ac:dyDescent="0.25">
      <c r="A74" s="56" t="s">
        <v>50</v>
      </c>
      <c r="B74" s="56" t="s">
        <v>6</v>
      </c>
      <c r="C74" s="56" t="s">
        <v>8</v>
      </c>
      <c r="D74" s="56" t="s">
        <v>3</v>
      </c>
      <c r="E74" s="56">
        <v>65</v>
      </c>
      <c r="F74" s="56">
        <f t="shared" si="17"/>
        <v>0.99</v>
      </c>
      <c r="G74" s="57">
        <v>8.6999999999999993</v>
      </c>
      <c r="H74" s="57">
        <v>5.31</v>
      </c>
      <c r="I74" s="57">
        <v>6.31</v>
      </c>
      <c r="J74" s="57">
        <v>7.29</v>
      </c>
      <c r="K74" s="57">
        <v>6.12</v>
      </c>
      <c r="L74" s="57">
        <v>7.86</v>
      </c>
      <c r="M74" s="57">
        <f t="shared" si="18"/>
        <v>10.048500000000001</v>
      </c>
      <c r="N74" s="57">
        <v>6.07</v>
      </c>
      <c r="O74" s="57">
        <v>7.8</v>
      </c>
      <c r="P74" s="57">
        <f t="shared" si="19"/>
        <v>8.5931999999999995</v>
      </c>
      <c r="Q74" s="58">
        <f t="shared" si="12"/>
        <v>2.3899999999999997</v>
      </c>
      <c r="R74" s="59">
        <f t="shared" si="13"/>
        <v>0.37876386687797142</v>
      </c>
      <c r="S74" s="58">
        <f t="shared" si="3"/>
        <v>2.629999999999999</v>
      </c>
      <c r="T74" s="59">
        <f t="shared" si="4"/>
        <v>0.43327841845140014</v>
      </c>
      <c r="U74" s="58">
        <f t="shared" si="5"/>
        <v>0.89999999999999947</v>
      </c>
      <c r="V74" s="59">
        <f t="shared" si="0"/>
        <v>0.11538461538461532</v>
      </c>
      <c r="W74" s="58">
        <f t="shared" si="6"/>
        <v>0.10679999999999978</v>
      </c>
      <c r="X74" s="59">
        <f t="shared" si="7"/>
        <v>1.2428431783270468E-2</v>
      </c>
      <c r="Y74" s="58">
        <f t="shared" si="8"/>
        <v>0.76000000000000068</v>
      </c>
      <c r="Z74" s="59">
        <f t="shared" si="20"/>
        <v>0.14312617702448224</v>
      </c>
      <c r="AA74" s="58">
        <f t="shared" si="10"/>
        <v>1.4900000000000002</v>
      </c>
      <c r="AB74" s="59">
        <f t="shared" si="16"/>
        <v>0.23613312202852621</v>
      </c>
      <c r="AC74" s="58">
        <f t="shared" si="11"/>
        <v>1.3031999999999995</v>
      </c>
      <c r="AD74" s="59">
        <f t="shared" si="15"/>
        <v>0.17876543209876536</v>
      </c>
    </row>
    <row r="75" spans="1:30" s="60" customFormat="1" x14ac:dyDescent="0.25">
      <c r="A75" s="56" t="s">
        <v>50</v>
      </c>
      <c r="B75" s="56" t="s">
        <v>6</v>
      </c>
      <c r="C75" s="56" t="s">
        <v>8</v>
      </c>
      <c r="D75" s="56" t="s">
        <v>11</v>
      </c>
      <c r="E75" s="56">
        <v>88</v>
      </c>
      <c r="F75" s="56">
        <f t="shared" si="17"/>
        <v>0.92</v>
      </c>
      <c r="G75" s="57">
        <v>8</v>
      </c>
      <c r="H75" s="57">
        <v>5.12</v>
      </c>
      <c r="I75" s="57">
        <v>6</v>
      </c>
      <c r="J75" s="57">
        <v>7.1</v>
      </c>
      <c r="K75" s="57">
        <v>6.12</v>
      </c>
      <c r="L75" s="57">
        <v>7.86</v>
      </c>
      <c r="M75" s="57">
        <f t="shared" si="18"/>
        <v>9.338000000000001</v>
      </c>
      <c r="N75" s="57">
        <v>6.07</v>
      </c>
      <c r="O75" s="57">
        <v>7.8</v>
      </c>
      <c r="P75" s="57">
        <f t="shared" si="19"/>
        <v>7.9855999999999998</v>
      </c>
      <c r="Q75" s="58">
        <f t="shared" si="12"/>
        <v>2</v>
      </c>
      <c r="R75" s="59">
        <f t="shared" si="13"/>
        <v>0.33333333333333331</v>
      </c>
      <c r="S75" s="58">
        <f t="shared" si="3"/>
        <v>1.9299999999999997</v>
      </c>
      <c r="T75" s="59">
        <f t="shared" si="4"/>
        <v>0.31795716639209221</v>
      </c>
      <c r="U75" s="58">
        <f t="shared" si="5"/>
        <v>0.20000000000000018</v>
      </c>
      <c r="V75" s="59">
        <f t="shared" si="0"/>
        <v>2.5641025641025664E-2</v>
      </c>
      <c r="W75" s="58">
        <f t="shared" si="6"/>
        <v>1.440000000000019E-2</v>
      </c>
      <c r="X75" s="59">
        <f t="shared" si="7"/>
        <v>1.8032458425165537E-3</v>
      </c>
      <c r="Y75" s="58">
        <f t="shared" si="8"/>
        <v>0.95000000000000018</v>
      </c>
      <c r="Z75" s="59">
        <f t="shared" si="20"/>
        <v>0.18554687500000003</v>
      </c>
      <c r="AA75" s="58">
        <f t="shared" si="10"/>
        <v>1.7999999999999998</v>
      </c>
      <c r="AB75" s="59">
        <f t="shared" si="16"/>
        <v>0.3</v>
      </c>
      <c r="AC75" s="58">
        <f t="shared" si="11"/>
        <v>0.88560000000000016</v>
      </c>
      <c r="AD75" s="59">
        <f t="shared" si="15"/>
        <v>0.12473239436619721</v>
      </c>
    </row>
    <row r="76" spans="1:30" x14ac:dyDescent="0.25">
      <c r="A76" s="6" t="s">
        <v>50</v>
      </c>
      <c r="B76" s="6" t="s">
        <v>5</v>
      </c>
      <c r="C76" s="6" t="s">
        <v>8</v>
      </c>
      <c r="D76" s="6" t="s">
        <v>1</v>
      </c>
      <c r="E76" s="6">
        <v>28</v>
      </c>
      <c r="F76" s="6">
        <f t="shared" si="17"/>
        <v>1.2</v>
      </c>
      <c r="G76" s="7">
        <v>11.5</v>
      </c>
      <c r="H76" s="7">
        <v>7.12</v>
      </c>
      <c r="I76" s="7">
        <v>8.3000000000000007</v>
      </c>
      <c r="J76" s="7" t="s">
        <v>106</v>
      </c>
      <c r="K76" s="7">
        <v>6.12</v>
      </c>
      <c r="L76" s="7">
        <v>7.86</v>
      </c>
      <c r="M76" s="7">
        <f t="shared" si="18"/>
        <v>12.18</v>
      </c>
      <c r="N76" s="7">
        <v>6.07</v>
      </c>
      <c r="O76" s="7">
        <v>7.8</v>
      </c>
      <c r="P76" s="7">
        <f t="shared" si="19"/>
        <v>10.415999999999999</v>
      </c>
      <c r="Q76" s="54">
        <f t="shared" si="12"/>
        <v>3.1999999999999993</v>
      </c>
      <c r="R76" s="51">
        <f t="shared" si="13"/>
        <v>0.3855421686746987</v>
      </c>
      <c r="S76" s="54">
        <f t="shared" si="3"/>
        <v>5.43</v>
      </c>
      <c r="T76" s="51">
        <f t="shared" si="4"/>
        <v>0.89456342668863253</v>
      </c>
      <c r="U76" s="54">
        <f t="shared" si="5"/>
        <v>3.7</v>
      </c>
      <c r="V76" s="51">
        <f t="shared" si="0"/>
        <v>0.47435897435897439</v>
      </c>
      <c r="W76" s="54">
        <f t="shared" si="6"/>
        <v>1.0840000000000014</v>
      </c>
      <c r="X76" s="51">
        <f t="shared" si="7"/>
        <v>0.10407066052227358</v>
      </c>
      <c r="Y76" s="54">
        <f t="shared" si="8"/>
        <v>-1.0499999999999998</v>
      </c>
      <c r="Z76" s="51">
        <f t="shared" si="20"/>
        <v>-0.14747191011235952</v>
      </c>
      <c r="AA76" s="54">
        <f t="shared" si="10"/>
        <v>-0.50000000000000089</v>
      </c>
      <c r="AB76" s="51">
        <f t="shared" si="16"/>
        <v>-6.024096385542179E-2</v>
      </c>
      <c r="AC76" s="54" t="str">
        <f t="shared" si="11"/>
        <v/>
      </c>
      <c r="AD76" s="51" t="str">
        <f t="shared" ref="AD76:AD107" si="21">IF(J76="ns","",(P76-J76)/J76)</f>
        <v/>
      </c>
    </row>
    <row r="77" spans="1:30" x14ac:dyDescent="0.25">
      <c r="A77" s="6" t="s">
        <v>50</v>
      </c>
      <c r="B77" s="6" t="s">
        <v>5</v>
      </c>
      <c r="C77" s="6" t="s">
        <v>8</v>
      </c>
      <c r="D77" s="6" t="s">
        <v>2</v>
      </c>
      <c r="E77" s="6">
        <v>44</v>
      </c>
      <c r="F77" s="6">
        <f t="shared" si="17"/>
        <v>1.1299999999999999</v>
      </c>
      <c r="G77" s="7">
        <v>10.3</v>
      </c>
      <c r="H77" s="7">
        <v>5.95</v>
      </c>
      <c r="I77" s="7">
        <v>5.52</v>
      </c>
      <c r="J77" s="7">
        <v>8.07</v>
      </c>
      <c r="K77" s="7">
        <v>6.12</v>
      </c>
      <c r="L77" s="7">
        <v>7.86</v>
      </c>
      <c r="M77" s="7">
        <f t="shared" si="18"/>
        <v>11.4695</v>
      </c>
      <c r="N77" s="7">
        <v>6.07</v>
      </c>
      <c r="O77" s="7">
        <v>7.8</v>
      </c>
      <c r="P77" s="7">
        <f t="shared" si="19"/>
        <v>9.8083999999999989</v>
      </c>
      <c r="Q77" s="54">
        <f t="shared" si="12"/>
        <v>4.7800000000000011</v>
      </c>
      <c r="R77" s="51">
        <f t="shared" si="13"/>
        <v>0.86594202898550754</v>
      </c>
      <c r="S77" s="54">
        <f t="shared" ref="S77:S119" si="22">IF($G77="ns","",($G77-N77))</f>
        <v>4.2300000000000004</v>
      </c>
      <c r="T77" s="51">
        <f t="shared" ref="T77:T119" si="23">IF(G77="ns","",(G77-N77)/N77)</f>
        <v>0.69686985172981886</v>
      </c>
      <c r="U77" s="54">
        <f t="shared" ref="U77:U119" si="24">IF($G77="ns","",($G77-O77))</f>
        <v>2.5000000000000009</v>
      </c>
      <c r="V77" s="51">
        <f t="shared" ref="V77:V119" si="25">IF($G77="ns","",($G77-O77)/O77)</f>
        <v>0.32051282051282065</v>
      </c>
      <c r="W77" s="54">
        <f t="shared" ref="W77:W119" si="26">IF($G77="ns","",($G77-P77))</f>
        <v>0.49160000000000181</v>
      </c>
      <c r="X77" s="51">
        <f t="shared" ref="X77:X119" si="27">IF($G77="ns","",($G77-P77)/P77)</f>
        <v>5.012030504465579E-2</v>
      </c>
      <c r="Y77" s="54">
        <f t="shared" ref="Y77:Y119" si="28">IF(H77="ns","",(N77-H77))</f>
        <v>0.12000000000000011</v>
      </c>
      <c r="Z77" s="51">
        <f t="shared" si="20"/>
        <v>2.0168067226890775E-2</v>
      </c>
      <c r="AA77" s="54">
        <f t="shared" ref="AA77:AA119" si="29">IF(I77="ns","",(O77-I77))</f>
        <v>2.2800000000000002</v>
      </c>
      <c r="AB77" s="51">
        <f t="shared" ref="AB77:AB119" si="30">IF(I77="ns","",(O77-I77)/I77)</f>
        <v>0.41304347826086962</v>
      </c>
      <c r="AC77" s="54">
        <f t="shared" ref="AC77:AC119" si="31">IF(J77="ns","",(P77-J77))</f>
        <v>1.7383999999999986</v>
      </c>
      <c r="AD77" s="51">
        <f t="shared" si="21"/>
        <v>0.21541511771995026</v>
      </c>
    </row>
    <row r="78" spans="1:30" x14ac:dyDescent="0.25">
      <c r="A78" s="6" t="s">
        <v>50</v>
      </c>
      <c r="B78" s="6" t="s">
        <v>5</v>
      </c>
      <c r="C78" s="6" t="s">
        <v>8</v>
      </c>
      <c r="D78" s="6" t="s">
        <v>3</v>
      </c>
      <c r="E78" s="6">
        <v>65</v>
      </c>
      <c r="F78" s="6">
        <f t="shared" si="17"/>
        <v>0.99</v>
      </c>
      <c r="G78" s="7">
        <v>8.3000000000000007</v>
      </c>
      <c r="H78" s="7">
        <v>5.67</v>
      </c>
      <c r="I78" s="7">
        <v>5.12</v>
      </c>
      <c r="J78" s="7">
        <v>7.94</v>
      </c>
      <c r="K78" s="7">
        <v>6.12</v>
      </c>
      <c r="L78" s="7">
        <v>7.86</v>
      </c>
      <c r="M78" s="7">
        <f t="shared" si="18"/>
        <v>10.048500000000001</v>
      </c>
      <c r="N78" s="7">
        <v>6.07</v>
      </c>
      <c r="O78" s="7">
        <v>7.8</v>
      </c>
      <c r="P78" s="7">
        <f t="shared" si="19"/>
        <v>8.5931999999999995</v>
      </c>
      <c r="Q78" s="54">
        <f t="shared" ref="Q78:Q119" si="32">IF(OR($G78="ns",I78="ns"),"",($G78-I78))</f>
        <v>3.1800000000000006</v>
      </c>
      <c r="R78" s="51">
        <f t="shared" ref="R78:R119" si="33">IF(OR($G78="ns",I78="ns"),"",($G78-I78)/I78)</f>
        <v>0.62109375000000011</v>
      </c>
      <c r="S78" s="54">
        <f t="shared" si="22"/>
        <v>2.2300000000000004</v>
      </c>
      <c r="T78" s="51">
        <f t="shared" si="23"/>
        <v>0.36738056013179576</v>
      </c>
      <c r="U78" s="54">
        <f t="shared" si="24"/>
        <v>0.50000000000000089</v>
      </c>
      <c r="V78" s="51">
        <f t="shared" si="25"/>
        <v>6.4102564102564222E-2</v>
      </c>
      <c r="W78" s="54">
        <f t="shared" si="26"/>
        <v>-0.29319999999999879</v>
      </c>
      <c r="X78" s="51">
        <f t="shared" si="27"/>
        <v>-3.4120001861937206E-2</v>
      </c>
      <c r="Y78" s="54">
        <f t="shared" si="28"/>
        <v>0.40000000000000036</v>
      </c>
      <c r="Z78" s="51">
        <f t="shared" si="20"/>
        <v>7.0546737213403946E-2</v>
      </c>
      <c r="AA78" s="54">
        <f t="shared" si="29"/>
        <v>2.6799999999999997</v>
      </c>
      <c r="AB78" s="51">
        <f t="shared" si="30"/>
        <v>0.52343749999999989</v>
      </c>
      <c r="AC78" s="54">
        <f t="shared" si="31"/>
        <v>0.65319999999999911</v>
      </c>
      <c r="AD78" s="51">
        <f t="shared" si="21"/>
        <v>8.2267002518891574E-2</v>
      </c>
    </row>
    <row r="79" spans="1:30" x14ac:dyDescent="0.25">
      <c r="A79" s="6" t="s">
        <v>50</v>
      </c>
      <c r="B79" s="6" t="s">
        <v>5</v>
      </c>
      <c r="C79" s="6" t="s">
        <v>8</v>
      </c>
      <c r="D79" s="6" t="s">
        <v>11</v>
      </c>
      <c r="E79" s="6">
        <v>88</v>
      </c>
      <c r="F79" s="6">
        <f t="shared" si="17"/>
        <v>0.92</v>
      </c>
      <c r="G79" s="7">
        <v>8</v>
      </c>
      <c r="H79" s="7">
        <v>5.34</v>
      </c>
      <c r="I79" s="7">
        <v>4.49</v>
      </c>
      <c r="J79" s="7">
        <v>7.35</v>
      </c>
      <c r="K79" s="7">
        <v>6.12</v>
      </c>
      <c r="L79" s="7">
        <v>7.86</v>
      </c>
      <c r="M79" s="7">
        <f t="shared" si="18"/>
        <v>9.338000000000001</v>
      </c>
      <c r="N79" s="7">
        <v>6.07</v>
      </c>
      <c r="O79" s="7">
        <v>7.8</v>
      </c>
      <c r="P79" s="7">
        <f t="shared" si="19"/>
        <v>7.9855999999999998</v>
      </c>
      <c r="Q79" s="54">
        <f t="shared" si="32"/>
        <v>3.51</v>
      </c>
      <c r="R79" s="51">
        <f t="shared" si="33"/>
        <v>0.7817371937639197</v>
      </c>
      <c r="S79" s="54">
        <f t="shared" si="22"/>
        <v>1.9299999999999997</v>
      </c>
      <c r="T79" s="51">
        <f t="shared" si="23"/>
        <v>0.31795716639209221</v>
      </c>
      <c r="U79" s="54">
        <f t="shared" si="24"/>
        <v>0.20000000000000018</v>
      </c>
      <c r="V79" s="51">
        <f t="shared" si="25"/>
        <v>2.5641025641025664E-2</v>
      </c>
      <c r="W79" s="54">
        <f t="shared" si="26"/>
        <v>1.440000000000019E-2</v>
      </c>
      <c r="X79" s="51">
        <f t="shared" si="27"/>
        <v>1.8032458425165537E-3</v>
      </c>
      <c r="Y79" s="54">
        <f t="shared" si="28"/>
        <v>0.73000000000000043</v>
      </c>
      <c r="Z79" s="51">
        <f t="shared" si="20"/>
        <v>0.13670411985018735</v>
      </c>
      <c r="AA79" s="54">
        <f t="shared" si="29"/>
        <v>3.3099999999999996</v>
      </c>
      <c r="AB79" s="51">
        <f t="shared" si="30"/>
        <v>0.73719376391982172</v>
      </c>
      <c r="AC79" s="54">
        <f t="shared" si="31"/>
        <v>0.63560000000000016</v>
      </c>
      <c r="AD79" s="51">
        <f t="shared" si="21"/>
        <v>8.6476190476190498E-2</v>
      </c>
    </row>
    <row r="80" spans="1:30" s="60" customFormat="1" x14ac:dyDescent="0.25">
      <c r="A80" s="56" t="s">
        <v>50</v>
      </c>
      <c r="B80" s="56" t="s">
        <v>7</v>
      </c>
      <c r="C80" s="56" t="s">
        <v>8</v>
      </c>
      <c r="D80" s="56" t="s">
        <v>1</v>
      </c>
      <c r="E80" s="56">
        <v>28</v>
      </c>
      <c r="F80" s="56">
        <f t="shared" si="17"/>
        <v>1.2</v>
      </c>
      <c r="G80" s="57" t="s">
        <v>106</v>
      </c>
      <c r="H80" s="57" t="s">
        <v>106</v>
      </c>
      <c r="I80" s="57">
        <v>7.03</v>
      </c>
      <c r="J80" s="57" t="s">
        <v>106</v>
      </c>
      <c r="K80" s="57">
        <v>6.12</v>
      </c>
      <c r="L80" s="57">
        <v>7.86</v>
      </c>
      <c r="M80" s="57">
        <f t="shared" si="18"/>
        <v>12.18</v>
      </c>
      <c r="N80" s="57">
        <v>6.07</v>
      </c>
      <c r="O80" s="57">
        <v>7.8</v>
      </c>
      <c r="P80" s="57">
        <f t="shared" si="19"/>
        <v>10.415999999999999</v>
      </c>
      <c r="Q80" s="58" t="str">
        <f t="shared" si="32"/>
        <v/>
      </c>
      <c r="R80" s="59" t="str">
        <f t="shared" si="33"/>
        <v/>
      </c>
      <c r="S80" s="58" t="str">
        <f t="shared" si="22"/>
        <v/>
      </c>
      <c r="T80" s="59" t="str">
        <f t="shared" si="23"/>
        <v/>
      </c>
      <c r="U80" s="58" t="str">
        <f t="shared" si="24"/>
        <v/>
      </c>
      <c r="V80" s="59" t="str">
        <f t="shared" si="25"/>
        <v/>
      </c>
      <c r="W80" s="58" t="str">
        <f t="shared" si="26"/>
        <v/>
      </c>
      <c r="X80" s="59" t="str">
        <f t="shared" si="27"/>
        <v/>
      </c>
      <c r="Y80" s="58" t="str">
        <f t="shared" si="28"/>
        <v/>
      </c>
      <c r="Z80" s="59" t="str">
        <f t="shared" si="20"/>
        <v/>
      </c>
      <c r="AA80" s="58">
        <f t="shared" si="29"/>
        <v>0.76999999999999957</v>
      </c>
      <c r="AB80" s="59">
        <f t="shared" si="30"/>
        <v>0.10953058321479367</v>
      </c>
      <c r="AC80" s="58" t="str">
        <f t="shared" si="31"/>
        <v/>
      </c>
      <c r="AD80" s="59" t="str">
        <f t="shared" si="21"/>
        <v/>
      </c>
    </row>
    <row r="81" spans="1:30" s="60" customFormat="1" x14ac:dyDescent="0.25">
      <c r="A81" s="56" t="s">
        <v>50</v>
      </c>
      <c r="B81" s="56" t="s">
        <v>7</v>
      </c>
      <c r="C81" s="56" t="s">
        <v>8</v>
      </c>
      <c r="D81" s="56" t="s">
        <v>2</v>
      </c>
      <c r="E81" s="56">
        <v>44</v>
      </c>
      <c r="F81" s="56">
        <f t="shared" si="17"/>
        <v>1.1299999999999999</v>
      </c>
      <c r="G81" s="57">
        <v>10.5</v>
      </c>
      <c r="H81" s="57">
        <v>5.56</v>
      </c>
      <c r="I81" s="57">
        <v>6.16</v>
      </c>
      <c r="J81" s="57">
        <v>8.2799999999999994</v>
      </c>
      <c r="K81" s="57">
        <v>6.12</v>
      </c>
      <c r="L81" s="57">
        <v>7.86</v>
      </c>
      <c r="M81" s="57">
        <f t="shared" si="18"/>
        <v>11.4695</v>
      </c>
      <c r="N81" s="57">
        <v>6.07</v>
      </c>
      <c r="O81" s="57">
        <v>7.8</v>
      </c>
      <c r="P81" s="57">
        <f t="shared" si="19"/>
        <v>9.8083999999999989</v>
      </c>
      <c r="Q81" s="58">
        <f t="shared" si="32"/>
        <v>4.34</v>
      </c>
      <c r="R81" s="59">
        <f t="shared" si="33"/>
        <v>0.70454545454545447</v>
      </c>
      <c r="S81" s="58">
        <f t="shared" si="22"/>
        <v>4.43</v>
      </c>
      <c r="T81" s="59">
        <f t="shared" si="23"/>
        <v>0.72981878088962104</v>
      </c>
      <c r="U81" s="58">
        <f t="shared" si="24"/>
        <v>2.7</v>
      </c>
      <c r="V81" s="59">
        <f t="shared" si="25"/>
        <v>0.3461538461538462</v>
      </c>
      <c r="W81" s="58">
        <f t="shared" si="26"/>
        <v>0.6916000000000011</v>
      </c>
      <c r="X81" s="59">
        <f t="shared" si="27"/>
        <v>7.0510990579503399E-2</v>
      </c>
      <c r="Y81" s="58">
        <f t="shared" si="28"/>
        <v>0.51000000000000068</v>
      </c>
      <c r="Z81" s="59">
        <f t="shared" si="20"/>
        <v>9.1726618705036095E-2</v>
      </c>
      <c r="AA81" s="58">
        <f t="shared" si="29"/>
        <v>1.6399999999999997</v>
      </c>
      <c r="AB81" s="59">
        <f t="shared" si="30"/>
        <v>0.26623376623376616</v>
      </c>
      <c r="AC81" s="58">
        <f t="shared" si="31"/>
        <v>1.5283999999999995</v>
      </c>
      <c r="AD81" s="59">
        <f t="shared" si="21"/>
        <v>0.18458937198067629</v>
      </c>
    </row>
    <row r="82" spans="1:30" s="60" customFormat="1" x14ac:dyDescent="0.25">
      <c r="A82" s="56" t="s">
        <v>50</v>
      </c>
      <c r="B82" s="56" t="s">
        <v>7</v>
      </c>
      <c r="C82" s="56" t="s">
        <v>8</v>
      </c>
      <c r="D82" s="56" t="s">
        <v>3</v>
      </c>
      <c r="E82" s="56">
        <v>65</v>
      </c>
      <c r="F82" s="56">
        <f t="shared" si="17"/>
        <v>0.99</v>
      </c>
      <c r="G82" s="57">
        <v>9.4</v>
      </c>
      <c r="H82" s="57">
        <v>5.32</v>
      </c>
      <c r="I82" s="57">
        <v>5.62</v>
      </c>
      <c r="J82" s="57">
        <v>8.23</v>
      </c>
      <c r="K82" s="57">
        <v>6.12</v>
      </c>
      <c r="L82" s="57">
        <v>7.86</v>
      </c>
      <c r="M82" s="57">
        <f t="shared" si="18"/>
        <v>10.048500000000001</v>
      </c>
      <c r="N82" s="57">
        <v>6.07</v>
      </c>
      <c r="O82" s="57">
        <v>7.8</v>
      </c>
      <c r="P82" s="57">
        <f t="shared" si="19"/>
        <v>8.5931999999999995</v>
      </c>
      <c r="Q82" s="58">
        <f t="shared" si="32"/>
        <v>3.7800000000000002</v>
      </c>
      <c r="R82" s="59">
        <f t="shared" si="33"/>
        <v>0.67259786476868333</v>
      </c>
      <c r="S82" s="58">
        <f t="shared" si="22"/>
        <v>3.33</v>
      </c>
      <c r="T82" s="59">
        <f t="shared" si="23"/>
        <v>0.54859967051070835</v>
      </c>
      <c r="U82" s="58">
        <f t="shared" si="24"/>
        <v>1.6000000000000005</v>
      </c>
      <c r="V82" s="59">
        <f t="shared" si="25"/>
        <v>0.2051282051282052</v>
      </c>
      <c r="W82" s="58">
        <f t="shared" si="26"/>
        <v>0.80680000000000085</v>
      </c>
      <c r="X82" s="59">
        <f t="shared" si="27"/>
        <v>9.388819066238431E-2</v>
      </c>
      <c r="Y82" s="58">
        <f t="shared" si="28"/>
        <v>0.75</v>
      </c>
      <c r="Z82" s="59">
        <f t="shared" si="20"/>
        <v>0.14097744360902256</v>
      </c>
      <c r="AA82" s="58">
        <f t="shared" si="29"/>
        <v>2.1799999999999997</v>
      </c>
      <c r="AB82" s="59">
        <f t="shared" si="30"/>
        <v>0.38790035587188604</v>
      </c>
      <c r="AC82" s="58">
        <f t="shared" si="31"/>
        <v>0.36319999999999908</v>
      </c>
      <c r="AD82" s="59">
        <f t="shared" si="21"/>
        <v>4.4131227217496849E-2</v>
      </c>
    </row>
    <row r="83" spans="1:30" s="60" customFormat="1" x14ac:dyDescent="0.25">
      <c r="A83" s="56" t="s">
        <v>50</v>
      </c>
      <c r="B83" s="56" t="s">
        <v>7</v>
      </c>
      <c r="C83" s="56" t="s">
        <v>8</v>
      </c>
      <c r="D83" s="56" t="s">
        <v>11</v>
      </c>
      <c r="E83" s="56">
        <v>88</v>
      </c>
      <c r="F83" s="56">
        <f t="shared" si="17"/>
        <v>0.92</v>
      </c>
      <c r="G83" s="57">
        <v>7.8</v>
      </c>
      <c r="H83" s="57">
        <v>5.15</v>
      </c>
      <c r="I83" s="57">
        <v>4.67</v>
      </c>
      <c r="J83" s="57" t="s">
        <v>106</v>
      </c>
      <c r="K83" s="57">
        <v>6.12</v>
      </c>
      <c r="L83" s="57">
        <v>7.86</v>
      </c>
      <c r="M83" s="57">
        <f t="shared" si="18"/>
        <v>9.338000000000001</v>
      </c>
      <c r="N83" s="57">
        <v>6.07</v>
      </c>
      <c r="O83" s="57">
        <v>7.8</v>
      </c>
      <c r="P83" s="57">
        <f t="shared" si="19"/>
        <v>7.9855999999999998</v>
      </c>
      <c r="Q83" s="58">
        <f t="shared" si="32"/>
        <v>3.13</v>
      </c>
      <c r="R83" s="59">
        <f t="shared" si="33"/>
        <v>0.67023554603854385</v>
      </c>
      <c r="S83" s="58">
        <f t="shared" si="22"/>
        <v>1.7299999999999995</v>
      </c>
      <c r="T83" s="59">
        <f t="shared" si="23"/>
        <v>0.28500823723228985</v>
      </c>
      <c r="U83" s="58">
        <f t="shared" si="24"/>
        <v>0</v>
      </c>
      <c r="V83" s="59">
        <f t="shared" si="25"/>
        <v>0</v>
      </c>
      <c r="W83" s="58">
        <f t="shared" si="26"/>
        <v>-0.18559999999999999</v>
      </c>
      <c r="X83" s="59">
        <f t="shared" si="27"/>
        <v>-2.3241835303546381E-2</v>
      </c>
      <c r="Y83" s="58">
        <f t="shared" si="28"/>
        <v>0.91999999999999993</v>
      </c>
      <c r="Z83" s="59">
        <f t="shared" si="20"/>
        <v>0.17864077669902911</v>
      </c>
      <c r="AA83" s="58">
        <f t="shared" si="29"/>
        <v>3.13</v>
      </c>
      <c r="AB83" s="59">
        <f t="shared" si="30"/>
        <v>0.67023554603854385</v>
      </c>
      <c r="AC83" s="58" t="str">
        <f t="shared" si="31"/>
        <v/>
      </c>
      <c r="AD83" s="59" t="str">
        <f t="shared" si="21"/>
        <v/>
      </c>
    </row>
    <row r="84" spans="1:30" x14ac:dyDescent="0.25">
      <c r="A84" s="6" t="s">
        <v>50</v>
      </c>
      <c r="B84" s="6" t="s">
        <v>7</v>
      </c>
      <c r="C84" s="6" t="s">
        <v>9</v>
      </c>
      <c r="D84" s="6" t="s">
        <v>1</v>
      </c>
      <c r="E84" s="6">
        <v>28</v>
      </c>
      <c r="F84" s="6">
        <f t="shared" si="17"/>
        <v>1.2</v>
      </c>
      <c r="G84" s="7" t="s">
        <v>106</v>
      </c>
      <c r="H84" s="7" t="s">
        <v>106</v>
      </c>
      <c r="I84" s="7">
        <v>7.03</v>
      </c>
      <c r="J84" s="7" t="s">
        <v>106</v>
      </c>
      <c r="K84" s="7">
        <v>5.86</v>
      </c>
      <c r="L84" s="7">
        <v>7.55</v>
      </c>
      <c r="M84" s="7">
        <f xml:space="preserve"> 8.82 * F84</f>
        <v>10.584</v>
      </c>
      <c r="N84" s="7">
        <v>5.82</v>
      </c>
      <c r="O84" s="7">
        <v>7.49</v>
      </c>
      <c r="P84" s="7">
        <f xml:space="preserve"> 8.38*F84</f>
        <v>10.056000000000001</v>
      </c>
      <c r="Q84" s="54" t="str">
        <f t="shared" si="32"/>
        <v/>
      </c>
      <c r="R84" s="51" t="str">
        <f t="shared" si="33"/>
        <v/>
      </c>
      <c r="S84" s="54" t="str">
        <f t="shared" si="22"/>
        <v/>
      </c>
      <c r="T84" s="51" t="str">
        <f t="shared" si="23"/>
        <v/>
      </c>
      <c r="U84" s="54" t="str">
        <f t="shared" si="24"/>
        <v/>
      </c>
      <c r="V84" s="51" t="str">
        <f t="shared" si="25"/>
        <v/>
      </c>
      <c r="W84" s="54" t="str">
        <f t="shared" si="26"/>
        <v/>
      </c>
      <c r="X84" s="51" t="str">
        <f t="shared" si="27"/>
        <v/>
      </c>
      <c r="Y84" s="54" t="str">
        <f t="shared" si="28"/>
        <v/>
      </c>
      <c r="Z84" s="51" t="str">
        <f t="shared" si="20"/>
        <v/>
      </c>
      <c r="AA84" s="54">
        <f t="shared" si="29"/>
        <v>0.45999999999999996</v>
      </c>
      <c r="AB84" s="51">
        <f t="shared" si="30"/>
        <v>6.5433854907539113E-2</v>
      </c>
      <c r="AC84" s="54" t="str">
        <f t="shared" si="31"/>
        <v/>
      </c>
      <c r="AD84" s="51" t="str">
        <f t="shared" si="21"/>
        <v/>
      </c>
    </row>
    <row r="85" spans="1:30" x14ac:dyDescent="0.25">
      <c r="A85" s="6" t="s">
        <v>50</v>
      </c>
      <c r="B85" s="6" t="s">
        <v>7</v>
      </c>
      <c r="C85" s="6" t="s">
        <v>9</v>
      </c>
      <c r="D85" s="6" t="s">
        <v>2</v>
      </c>
      <c r="E85" s="6">
        <v>44</v>
      </c>
      <c r="F85" s="6">
        <f t="shared" si="17"/>
        <v>1.1299999999999999</v>
      </c>
      <c r="G85" s="7">
        <v>10.5</v>
      </c>
      <c r="H85" s="7">
        <v>5.56</v>
      </c>
      <c r="I85" s="7">
        <v>6.16</v>
      </c>
      <c r="J85" s="7">
        <v>8.2799999999999994</v>
      </c>
      <c r="K85" s="7">
        <v>5.86</v>
      </c>
      <c r="L85" s="7">
        <v>7.55</v>
      </c>
      <c r="M85" s="7">
        <f t="shared" ref="M85:M91" si="34" xml:space="preserve"> 8.82 * F85</f>
        <v>9.9665999999999997</v>
      </c>
      <c r="N85" s="7">
        <v>5.82</v>
      </c>
      <c r="O85" s="7">
        <v>7.49</v>
      </c>
      <c r="P85" s="7">
        <f t="shared" ref="P85:P91" si="35" xml:space="preserve"> 8.38*F85</f>
        <v>9.4694000000000003</v>
      </c>
      <c r="Q85" s="54">
        <f t="shared" si="32"/>
        <v>4.34</v>
      </c>
      <c r="R85" s="51">
        <f t="shared" si="33"/>
        <v>0.70454545454545447</v>
      </c>
      <c r="S85" s="54">
        <f t="shared" si="22"/>
        <v>4.68</v>
      </c>
      <c r="T85" s="51">
        <f t="shared" si="23"/>
        <v>0.8041237113402061</v>
      </c>
      <c r="U85" s="54">
        <f t="shared" si="24"/>
        <v>3.01</v>
      </c>
      <c r="V85" s="51">
        <f t="shared" si="25"/>
        <v>0.40186915887850461</v>
      </c>
      <c r="W85" s="54">
        <f t="shared" si="26"/>
        <v>1.0305999999999997</v>
      </c>
      <c r="X85" s="51">
        <f t="shared" si="27"/>
        <v>0.10883477305848309</v>
      </c>
      <c r="Y85" s="54">
        <f t="shared" si="28"/>
        <v>0.26000000000000068</v>
      </c>
      <c r="Z85" s="51">
        <f t="shared" si="20"/>
        <v>4.676258992805768E-2</v>
      </c>
      <c r="AA85" s="54">
        <f t="shared" si="29"/>
        <v>1.33</v>
      </c>
      <c r="AB85" s="51">
        <f t="shared" si="30"/>
        <v>0.21590909090909091</v>
      </c>
      <c r="AC85" s="54">
        <f t="shared" si="31"/>
        <v>1.1894000000000009</v>
      </c>
      <c r="AD85" s="51">
        <f t="shared" si="21"/>
        <v>0.14364734299516921</v>
      </c>
    </row>
    <row r="86" spans="1:30" x14ac:dyDescent="0.25">
      <c r="A86" s="6" t="s">
        <v>50</v>
      </c>
      <c r="B86" s="6" t="s">
        <v>7</v>
      </c>
      <c r="C86" s="6" t="s">
        <v>9</v>
      </c>
      <c r="D86" s="6" t="s">
        <v>3</v>
      </c>
      <c r="E86" s="6">
        <v>65</v>
      </c>
      <c r="F86" s="6">
        <f t="shared" si="17"/>
        <v>0.99</v>
      </c>
      <c r="G86" s="7">
        <v>9.4</v>
      </c>
      <c r="H86" s="7">
        <v>5.32</v>
      </c>
      <c r="I86" s="7">
        <v>5.62</v>
      </c>
      <c r="J86" s="7">
        <v>8.23</v>
      </c>
      <c r="K86" s="7">
        <v>5.86</v>
      </c>
      <c r="L86" s="7">
        <v>7.55</v>
      </c>
      <c r="M86" s="7">
        <f t="shared" si="34"/>
        <v>8.7317999999999998</v>
      </c>
      <c r="N86" s="7">
        <v>5.82</v>
      </c>
      <c r="O86" s="7">
        <v>7.49</v>
      </c>
      <c r="P86" s="7">
        <f t="shared" si="35"/>
        <v>8.2962000000000007</v>
      </c>
      <c r="Q86" s="54">
        <f t="shared" si="32"/>
        <v>3.7800000000000002</v>
      </c>
      <c r="R86" s="51">
        <f t="shared" si="33"/>
        <v>0.67259786476868333</v>
      </c>
      <c r="S86" s="54">
        <f t="shared" si="22"/>
        <v>3.58</v>
      </c>
      <c r="T86" s="51">
        <f t="shared" si="23"/>
        <v>0.61512027491408938</v>
      </c>
      <c r="U86" s="54">
        <f t="shared" si="24"/>
        <v>1.9100000000000001</v>
      </c>
      <c r="V86" s="51">
        <f t="shared" si="25"/>
        <v>0.25500667556742324</v>
      </c>
      <c r="W86" s="54">
        <f t="shared" si="26"/>
        <v>1.1037999999999997</v>
      </c>
      <c r="X86" s="51">
        <f t="shared" si="27"/>
        <v>0.13304886574576308</v>
      </c>
      <c r="Y86" s="54">
        <f t="shared" si="28"/>
        <v>0.5</v>
      </c>
      <c r="Z86" s="51">
        <f t="shared" si="20"/>
        <v>9.3984962406015032E-2</v>
      </c>
      <c r="AA86" s="54">
        <f t="shared" si="29"/>
        <v>1.87</v>
      </c>
      <c r="AB86" s="51">
        <f t="shared" si="30"/>
        <v>0.33274021352313171</v>
      </c>
      <c r="AC86" s="54">
        <f t="shared" si="31"/>
        <v>6.6200000000000259E-2</v>
      </c>
      <c r="AD86" s="51">
        <f t="shared" si="21"/>
        <v>8.0437424058323517E-3</v>
      </c>
    </row>
    <row r="87" spans="1:30" x14ac:dyDescent="0.25">
      <c r="A87" s="6" t="s">
        <v>50</v>
      </c>
      <c r="B87" s="6" t="s">
        <v>7</v>
      </c>
      <c r="C87" s="6" t="s">
        <v>9</v>
      </c>
      <c r="D87" s="6" t="s">
        <v>11</v>
      </c>
      <c r="E87" s="6">
        <v>88</v>
      </c>
      <c r="F87" s="6">
        <f t="shared" si="17"/>
        <v>0.92</v>
      </c>
      <c r="G87" s="7">
        <v>7.8</v>
      </c>
      <c r="H87" s="7">
        <v>5.15</v>
      </c>
      <c r="I87" s="7">
        <v>4.67</v>
      </c>
      <c r="J87" s="7" t="s">
        <v>106</v>
      </c>
      <c r="K87" s="7">
        <v>5.86</v>
      </c>
      <c r="L87" s="7">
        <v>7.55</v>
      </c>
      <c r="M87" s="7">
        <f t="shared" si="34"/>
        <v>8.1143999999999998</v>
      </c>
      <c r="N87" s="7">
        <v>5.82</v>
      </c>
      <c r="O87" s="7">
        <v>7.49</v>
      </c>
      <c r="P87" s="7">
        <f t="shared" si="35"/>
        <v>7.7096000000000009</v>
      </c>
      <c r="Q87" s="54">
        <f t="shared" si="32"/>
        <v>3.13</v>
      </c>
      <c r="R87" s="51">
        <f t="shared" si="33"/>
        <v>0.67023554603854385</v>
      </c>
      <c r="S87" s="54">
        <f t="shared" si="22"/>
        <v>1.9799999999999995</v>
      </c>
      <c r="T87" s="51">
        <f t="shared" si="23"/>
        <v>0.34020618556701021</v>
      </c>
      <c r="U87" s="54">
        <f t="shared" si="24"/>
        <v>0.30999999999999961</v>
      </c>
      <c r="V87" s="51">
        <f t="shared" si="25"/>
        <v>4.1388518024031991E-2</v>
      </c>
      <c r="W87" s="54">
        <f t="shared" si="26"/>
        <v>9.0399999999998926E-2</v>
      </c>
      <c r="X87" s="51">
        <f t="shared" si="27"/>
        <v>1.172564075957234E-2</v>
      </c>
      <c r="Y87" s="54">
        <f t="shared" si="28"/>
        <v>0.66999999999999993</v>
      </c>
      <c r="Z87" s="51">
        <f t="shared" si="20"/>
        <v>0.13009708737864076</v>
      </c>
      <c r="AA87" s="54">
        <f t="shared" si="29"/>
        <v>2.8200000000000003</v>
      </c>
      <c r="AB87" s="51">
        <f t="shared" si="30"/>
        <v>0.60385438972162753</v>
      </c>
      <c r="AC87" s="54" t="str">
        <f t="shared" si="31"/>
        <v/>
      </c>
      <c r="AD87" s="51" t="str">
        <f t="shared" si="21"/>
        <v/>
      </c>
    </row>
    <row r="88" spans="1:30" x14ac:dyDescent="0.25">
      <c r="A88" s="3" t="s">
        <v>50</v>
      </c>
      <c r="B88" s="3" t="s">
        <v>7</v>
      </c>
      <c r="C88" s="3" t="s">
        <v>10</v>
      </c>
      <c r="D88" s="3" t="s">
        <v>1</v>
      </c>
      <c r="E88" s="3">
        <v>28</v>
      </c>
      <c r="F88" s="3">
        <f t="shared" si="17"/>
        <v>1.2</v>
      </c>
      <c r="G88" s="5" t="s">
        <v>106</v>
      </c>
      <c r="H88" s="5" t="s">
        <v>106</v>
      </c>
      <c r="I88" s="5">
        <v>7.03</v>
      </c>
      <c r="J88" s="5" t="s">
        <v>106</v>
      </c>
      <c r="K88" s="5">
        <v>5.44</v>
      </c>
      <c r="L88" s="5">
        <v>7</v>
      </c>
      <c r="M88" s="5">
        <f t="shared" si="34"/>
        <v>10.584</v>
      </c>
      <c r="N88" s="5">
        <v>5.4</v>
      </c>
      <c r="O88" s="5">
        <v>6.95</v>
      </c>
      <c r="P88" s="5">
        <f t="shared" si="35"/>
        <v>10.056000000000001</v>
      </c>
      <c r="Q88" s="54" t="str">
        <f t="shared" si="32"/>
        <v/>
      </c>
      <c r="R88" s="51" t="str">
        <f t="shared" si="33"/>
        <v/>
      </c>
      <c r="S88" s="54" t="str">
        <f t="shared" si="22"/>
        <v/>
      </c>
      <c r="T88" s="51" t="str">
        <f t="shared" si="23"/>
        <v/>
      </c>
      <c r="U88" s="54" t="str">
        <f t="shared" si="24"/>
        <v/>
      </c>
      <c r="V88" s="51" t="str">
        <f t="shared" si="25"/>
        <v/>
      </c>
      <c r="W88" s="54" t="str">
        <f t="shared" si="26"/>
        <v/>
      </c>
      <c r="X88" s="51" t="str">
        <f t="shared" si="27"/>
        <v/>
      </c>
      <c r="Y88" s="54" t="str">
        <f t="shared" si="28"/>
        <v/>
      </c>
      <c r="Z88" s="51" t="str">
        <f t="shared" si="20"/>
        <v/>
      </c>
      <c r="AA88" s="54">
        <f t="shared" si="29"/>
        <v>-8.0000000000000071E-2</v>
      </c>
      <c r="AB88" s="51">
        <f t="shared" si="30"/>
        <v>-1.1379800853485073E-2</v>
      </c>
      <c r="AC88" s="54" t="str">
        <f t="shared" si="31"/>
        <v/>
      </c>
      <c r="AD88" s="51" t="str">
        <f t="shared" si="21"/>
        <v/>
      </c>
    </row>
    <row r="89" spans="1:30" x14ac:dyDescent="0.25">
      <c r="A89" s="3" t="s">
        <v>50</v>
      </c>
      <c r="B89" s="3" t="s">
        <v>7</v>
      </c>
      <c r="C89" s="3" t="s">
        <v>10</v>
      </c>
      <c r="D89" s="3" t="s">
        <v>2</v>
      </c>
      <c r="E89" s="3">
        <v>44</v>
      </c>
      <c r="F89" s="3">
        <f t="shared" si="17"/>
        <v>1.1299999999999999</v>
      </c>
      <c r="G89" s="5">
        <v>10.5</v>
      </c>
      <c r="H89" s="5">
        <v>5.56</v>
      </c>
      <c r="I89" s="5">
        <v>6.16</v>
      </c>
      <c r="J89" s="5">
        <v>8.2799999999999994</v>
      </c>
      <c r="K89" s="5">
        <v>5.44</v>
      </c>
      <c r="L89" s="5">
        <v>7</v>
      </c>
      <c r="M89" s="5">
        <f t="shared" si="34"/>
        <v>9.9665999999999997</v>
      </c>
      <c r="N89" s="5">
        <v>5.4</v>
      </c>
      <c r="O89" s="5">
        <v>6.95</v>
      </c>
      <c r="P89" s="5">
        <f t="shared" si="35"/>
        <v>9.4694000000000003</v>
      </c>
      <c r="Q89" s="54">
        <f t="shared" si="32"/>
        <v>4.34</v>
      </c>
      <c r="R89" s="51">
        <f t="shared" si="33"/>
        <v>0.70454545454545447</v>
      </c>
      <c r="S89" s="54">
        <f t="shared" si="22"/>
        <v>5.0999999999999996</v>
      </c>
      <c r="T89" s="51">
        <f t="shared" si="23"/>
        <v>0.94444444444444431</v>
      </c>
      <c r="U89" s="54">
        <f t="shared" si="24"/>
        <v>3.55</v>
      </c>
      <c r="V89" s="51">
        <f t="shared" si="25"/>
        <v>0.51079136690647475</v>
      </c>
      <c r="W89" s="54">
        <f t="shared" si="26"/>
        <v>1.0305999999999997</v>
      </c>
      <c r="X89" s="51">
        <f t="shared" si="27"/>
        <v>0.10883477305848309</v>
      </c>
      <c r="Y89" s="54">
        <f t="shared" si="28"/>
        <v>-0.15999999999999925</v>
      </c>
      <c r="Z89" s="51">
        <f t="shared" si="20"/>
        <v>-2.8776978417266053E-2</v>
      </c>
      <c r="AA89" s="54">
        <f t="shared" si="29"/>
        <v>0.79</v>
      </c>
      <c r="AB89" s="51">
        <f t="shared" si="30"/>
        <v>0.12824675324675325</v>
      </c>
      <c r="AC89" s="54">
        <f t="shared" si="31"/>
        <v>1.1894000000000009</v>
      </c>
      <c r="AD89" s="51">
        <f t="shared" si="21"/>
        <v>0.14364734299516921</v>
      </c>
    </row>
    <row r="90" spans="1:30" x14ac:dyDescent="0.25">
      <c r="A90" s="3" t="s">
        <v>50</v>
      </c>
      <c r="B90" s="3" t="s">
        <v>7</v>
      </c>
      <c r="C90" s="3" t="s">
        <v>10</v>
      </c>
      <c r="D90" s="3" t="s">
        <v>3</v>
      </c>
      <c r="E90" s="3">
        <v>65</v>
      </c>
      <c r="F90" s="3">
        <f t="shared" si="17"/>
        <v>0.99</v>
      </c>
      <c r="G90" s="5">
        <v>9.4</v>
      </c>
      <c r="H90" s="5">
        <v>5.32</v>
      </c>
      <c r="I90" s="5">
        <v>5.62</v>
      </c>
      <c r="J90" s="5">
        <v>8.23</v>
      </c>
      <c r="K90" s="5">
        <v>5.44</v>
      </c>
      <c r="L90" s="5">
        <v>7</v>
      </c>
      <c r="M90" s="5">
        <f t="shared" si="34"/>
        <v>8.7317999999999998</v>
      </c>
      <c r="N90" s="5">
        <v>5.4</v>
      </c>
      <c r="O90" s="5">
        <v>6.95</v>
      </c>
      <c r="P90" s="5">
        <f t="shared" si="35"/>
        <v>8.2962000000000007</v>
      </c>
      <c r="Q90" s="54">
        <f t="shared" si="32"/>
        <v>3.7800000000000002</v>
      </c>
      <c r="R90" s="51">
        <f t="shared" si="33"/>
        <v>0.67259786476868333</v>
      </c>
      <c r="S90" s="54">
        <f t="shared" si="22"/>
        <v>4</v>
      </c>
      <c r="T90" s="51">
        <f t="shared" si="23"/>
        <v>0.7407407407407407</v>
      </c>
      <c r="U90" s="54">
        <f t="shared" si="24"/>
        <v>2.4500000000000002</v>
      </c>
      <c r="V90" s="51">
        <f t="shared" si="25"/>
        <v>0.35251798561151082</v>
      </c>
      <c r="W90" s="54">
        <f t="shared" si="26"/>
        <v>1.1037999999999997</v>
      </c>
      <c r="X90" s="51">
        <f t="shared" si="27"/>
        <v>0.13304886574576308</v>
      </c>
      <c r="Y90" s="54">
        <f t="shared" si="28"/>
        <v>8.0000000000000071E-2</v>
      </c>
      <c r="Z90" s="51">
        <f t="shared" si="20"/>
        <v>1.5037593984962419E-2</v>
      </c>
      <c r="AA90" s="54">
        <f t="shared" si="29"/>
        <v>1.33</v>
      </c>
      <c r="AB90" s="51">
        <f t="shared" si="30"/>
        <v>0.23665480427046265</v>
      </c>
      <c r="AC90" s="54">
        <f t="shared" si="31"/>
        <v>6.6200000000000259E-2</v>
      </c>
      <c r="AD90" s="51">
        <f t="shared" si="21"/>
        <v>8.0437424058323517E-3</v>
      </c>
    </row>
    <row r="91" spans="1:30" x14ac:dyDescent="0.25">
      <c r="A91" s="3" t="s">
        <v>50</v>
      </c>
      <c r="B91" s="3" t="s">
        <v>7</v>
      </c>
      <c r="C91" s="3" t="s">
        <v>10</v>
      </c>
      <c r="D91" s="3" t="s">
        <v>11</v>
      </c>
      <c r="E91" s="3">
        <v>88</v>
      </c>
      <c r="F91" s="3">
        <f t="shared" si="17"/>
        <v>0.92</v>
      </c>
      <c r="G91" s="5">
        <v>7.8</v>
      </c>
      <c r="H91" s="5">
        <v>5.15</v>
      </c>
      <c r="I91" s="5">
        <v>4.67</v>
      </c>
      <c r="J91" s="5" t="s">
        <v>106</v>
      </c>
      <c r="K91" s="5">
        <v>5.44</v>
      </c>
      <c r="L91" s="5">
        <v>7</v>
      </c>
      <c r="M91" s="5">
        <f t="shared" si="34"/>
        <v>8.1143999999999998</v>
      </c>
      <c r="N91" s="5">
        <v>5.4</v>
      </c>
      <c r="O91" s="5">
        <v>6.95</v>
      </c>
      <c r="P91" s="5">
        <f t="shared" si="35"/>
        <v>7.7096000000000009</v>
      </c>
      <c r="Q91" s="54">
        <f t="shared" si="32"/>
        <v>3.13</v>
      </c>
      <c r="R91" s="51">
        <f t="shared" si="33"/>
        <v>0.67023554603854385</v>
      </c>
      <c r="S91" s="54">
        <f t="shared" si="22"/>
        <v>2.3999999999999995</v>
      </c>
      <c r="T91" s="51">
        <f t="shared" si="23"/>
        <v>0.44444444444444431</v>
      </c>
      <c r="U91" s="54">
        <f t="shared" si="24"/>
        <v>0.84999999999999964</v>
      </c>
      <c r="V91" s="51">
        <f t="shared" si="25"/>
        <v>0.12230215827338124</v>
      </c>
      <c r="W91" s="54">
        <f t="shared" si="26"/>
        <v>9.0399999999998926E-2</v>
      </c>
      <c r="X91" s="51">
        <f t="shared" si="27"/>
        <v>1.172564075957234E-2</v>
      </c>
      <c r="Y91" s="54">
        <f t="shared" si="28"/>
        <v>0.25</v>
      </c>
      <c r="Z91" s="51">
        <f t="shared" si="20"/>
        <v>4.8543689320388349E-2</v>
      </c>
      <c r="AA91" s="54">
        <f t="shared" si="29"/>
        <v>2.2800000000000002</v>
      </c>
      <c r="AB91" s="51">
        <f t="shared" si="30"/>
        <v>0.48822269807280522</v>
      </c>
      <c r="AC91" s="54" t="str">
        <f t="shared" si="31"/>
        <v/>
      </c>
      <c r="AD91" s="51" t="str">
        <f t="shared" si="21"/>
        <v/>
      </c>
    </row>
    <row r="92" spans="1:30" x14ac:dyDescent="0.25">
      <c r="A92" s="6" t="s">
        <v>51</v>
      </c>
      <c r="B92" s="6" t="s">
        <v>52</v>
      </c>
      <c r="C92" s="6" t="s">
        <v>8</v>
      </c>
      <c r="D92" s="6" t="s">
        <v>1</v>
      </c>
      <c r="E92" s="6">
        <v>28</v>
      </c>
      <c r="F92" s="6">
        <v>1.2</v>
      </c>
      <c r="G92" s="7">
        <v>16.100000000000001</v>
      </c>
      <c r="H92" s="7">
        <v>6.25</v>
      </c>
      <c r="I92" s="7">
        <v>7.9767441860465116</v>
      </c>
      <c r="J92" s="7">
        <v>11.62962962962963</v>
      </c>
      <c r="K92" s="7">
        <v>6.12</v>
      </c>
      <c r="L92" s="7">
        <v>7.86</v>
      </c>
      <c r="M92" s="7">
        <v>12.18</v>
      </c>
      <c r="N92" s="7">
        <v>6.07</v>
      </c>
      <c r="O92" s="7">
        <v>7.8</v>
      </c>
      <c r="P92" s="7">
        <v>12.084</v>
      </c>
      <c r="Q92" s="54">
        <f t="shared" si="32"/>
        <v>8.1232558139534898</v>
      </c>
      <c r="R92" s="51">
        <f t="shared" si="33"/>
        <v>1.0183673469387757</v>
      </c>
      <c r="S92" s="54">
        <f t="shared" si="22"/>
        <v>10.030000000000001</v>
      </c>
      <c r="T92" s="51">
        <f t="shared" si="23"/>
        <v>1.6523887973640858</v>
      </c>
      <c r="U92" s="54">
        <f t="shared" si="24"/>
        <v>8.3000000000000007</v>
      </c>
      <c r="V92" s="51">
        <f t="shared" si="25"/>
        <v>1.0641025641025643</v>
      </c>
      <c r="W92" s="54">
        <f t="shared" si="26"/>
        <v>4.0160000000000018</v>
      </c>
      <c r="X92" s="51">
        <f t="shared" si="27"/>
        <v>0.33234028467394916</v>
      </c>
      <c r="Y92" s="54">
        <f t="shared" si="28"/>
        <v>-0.17999999999999972</v>
      </c>
      <c r="Z92" s="51">
        <f t="shared" si="20"/>
        <v>-2.8799999999999954E-2</v>
      </c>
      <c r="AA92" s="54">
        <f t="shared" si="29"/>
        <v>-0.17674418604651176</v>
      </c>
      <c r="AB92" s="51">
        <f t="shared" si="30"/>
        <v>-2.2157434402332379E-2</v>
      </c>
      <c r="AC92" s="54">
        <f t="shared" si="31"/>
        <v>0.45437037037036987</v>
      </c>
      <c r="AD92" s="51">
        <f t="shared" si="21"/>
        <v>3.9070063694267472E-2</v>
      </c>
    </row>
    <row r="93" spans="1:30" x14ac:dyDescent="0.25">
      <c r="A93" s="6" t="s">
        <v>51</v>
      </c>
      <c r="B93" s="6" t="s">
        <v>52</v>
      </c>
      <c r="C93" s="6" t="s">
        <v>8</v>
      </c>
      <c r="D93" s="6" t="s">
        <v>2</v>
      </c>
      <c r="E93" s="6">
        <v>44</v>
      </c>
      <c r="F93" s="6">
        <v>1.1299999999999999</v>
      </c>
      <c r="G93" s="7">
        <v>12.5</v>
      </c>
      <c r="H93" s="7">
        <v>6.0740740740740744</v>
      </c>
      <c r="I93" s="7">
        <v>7.4737556561085974</v>
      </c>
      <c r="J93" s="7">
        <v>8.7586206896551726</v>
      </c>
      <c r="K93" s="7">
        <v>6.12</v>
      </c>
      <c r="L93" s="7">
        <v>7.86</v>
      </c>
      <c r="M93" s="7">
        <v>11.4695</v>
      </c>
      <c r="N93" s="7">
        <v>6.07</v>
      </c>
      <c r="O93" s="7">
        <v>7.8</v>
      </c>
      <c r="P93" s="7">
        <v>11.379099999999999</v>
      </c>
      <c r="Q93" s="54">
        <f t="shared" si="32"/>
        <v>5.0262443438914026</v>
      </c>
      <c r="R93" s="51">
        <f t="shared" si="33"/>
        <v>0.67251922261911967</v>
      </c>
      <c r="S93" s="54">
        <f t="shared" si="22"/>
        <v>6.43</v>
      </c>
      <c r="T93" s="51">
        <f t="shared" si="23"/>
        <v>1.059308072487644</v>
      </c>
      <c r="U93" s="54">
        <f t="shared" si="24"/>
        <v>4.7</v>
      </c>
      <c r="V93" s="51">
        <f t="shared" si="25"/>
        <v>0.60256410256410264</v>
      </c>
      <c r="W93" s="54">
        <f t="shared" si="26"/>
        <v>1.1209000000000007</v>
      </c>
      <c r="X93" s="51">
        <f t="shared" si="27"/>
        <v>9.8505154186183511E-2</v>
      </c>
      <c r="Y93" s="54">
        <f t="shared" si="28"/>
        <v>-4.0740740740741188E-3</v>
      </c>
      <c r="Z93" s="51">
        <f t="shared" si="20"/>
        <v>-6.7073170731708049E-4</v>
      </c>
      <c r="AA93" s="54">
        <f t="shared" si="29"/>
        <v>0.32624434389140244</v>
      </c>
      <c r="AB93" s="51">
        <f t="shared" si="30"/>
        <v>4.3651994914330652E-2</v>
      </c>
      <c r="AC93" s="54">
        <f t="shared" si="31"/>
        <v>2.6204793103448267</v>
      </c>
      <c r="AD93" s="51">
        <f t="shared" si="21"/>
        <v>0.29918858267716525</v>
      </c>
    </row>
    <row r="94" spans="1:30" x14ac:dyDescent="0.25">
      <c r="A94" s="6" t="s">
        <v>51</v>
      </c>
      <c r="B94" s="6" t="s">
        <v>52</v>
      </c>
      <c r="C94" s="6" t="s">
        <v>8</v>
      </c>
      <c r="D94" s="6" t="s">
        <v>3</v>
      </c>
      <c r="E94" s="6">
        <v>65</v>
      </c>
      <c r="F94" s="6">
        <v>0.99</v>
      </c>
      <c r="G94" s="7">
        <v>10.9</v>
      </c>
      <c r="H94" s="7">
        <v>5.6949152542372881</v>
      </c>
      <c r="I94" s="7">
        <v>6.8796924468566258</v>
      </c>
      <c r="J94" s="7">
        <v>7.6501806057238122</v>
      </c>
      <c r="K94" s="7">
        <v>6.12</v>
      </c>
      <c r="L94" s="7">
        <v>7.86</v>
      </c>
      <c r="M94" s="7">
        <v>10.048500000000001</v>
      </c>
      <c r="N94" s="7">
        <v>6.07</v>
      </c>
      <c r="O94" s="7">
        <v>7.8</v>
      </c>
      <c r="P94" s="7">
        <v>9.9693000000000005</v>
      </c>
      <c r="Q94" s="54">
        <f t="shared" si="32"/>
        <v>4.0203075531433745</v>
      </c>
      <c r="R94" s="51">
        <f t="shared" si="33"/>
        <v>0.58437315100913823</v>
      </c>
      <c r="S94" s="54">
        <f t="shared" si="22"/>
        <v>4.83</v>
      </c>
      <c r="T94" s="51">
        <f t="shared" si="23"/>
        <v>0.79571663920922564</v>
      </c>
      <c r="U94" s="54">
        <f t="shared" si="24"/>
        <v>3.1000000000000005</v>
      </c>
      <c r="V94" s="51">
        <f t="shared" si="25"/>
        <v>0.39743589743589752</v>
      </c>
      <c r="W94" s="54">
        <f t="shared" si="26"/>
        <v>0.93069999999999986</v>
      </c>
      <c r="X94" s="51">
        <f t="shared" si="27"/>
        <v>9.335660477666434E-2</v>
      </c>
      <c r="Y94" s="54">
        <f t="shared" si="28"/>
        <v>0.37508474576271222</v>
      </c>
      <c r="Z94" s="51">
        <f t="shared" si="20"/>
        <v>6.5863095238095304E-2</v>
      </c>
      <c r="AA94" s="54">
        <f t="shared" si="29"/>
        <v>0.92030755314337398</v>
      </c>
      <c r="AB94" s="51">
        <f t="shared" si="30"/>
        <v>0.13377161264874105</v>
      </c>
      <c r="AC94" s="54">
        <f t="shared" si="31"/>
        <v>2.3191193942761883</v>
      </c>
      <c r="AD94" s="51">
        <f t="shared" si="21"/>
        <v>0.3031457051538155</v>
      </c>
    </row>
    <row r="95" spans="1:30" x14ac:dyDescent="0.25">
      <c r="A95" s="6" t="s">
        <v>51</v>
      </c>
      <c r="B95" s="6" t="s">
        <v>52</v>
      </c>
      <c r="C95" s="6" t="s">
        <v>8</v>
      </c>
      <c r="D95" s="6" t="s">
        <v>11</v>
      </c>
      <c r="E95" s="6">
        <v>88</v>
      </c>
      <c r="F95" s="6">
        <v>0.92</v>
      </c>
      <c r="G95" s="7">
        <v>9.8000000000000007</v>
      </c>
      <c r="H95" s="7">
        <v>5.03125</v>
      </c>
      <c r="I95" s="7">
        <v>6.125</v>
      </c>
      <c r="J95" s="7">
        <v>8.4022988505747129</v>
      </c>
      <c r="K95" s="7">
        <v>6.12</v>
      </c>
      <c r="L95" s="7">
        <v>7.86</v>
      </c>
      <c r="M95" s="7">
        <v>9.338000000000001</v>
      </c>
      <c r="N95" s="7">
        <v>6.07</v>
      </c>
      <c r="O95" s="7">
        <v>7.8</v>
      </c>
      <c r="P95" s="7">
        <v>9.2644000000000002</v>
      </c>
      <c r="Q95" s="54">
        <f t="shared" si="32"/>
        <v>3.6750000000000007</v>
      </c>
      <c r="R95" s="51">
        <f t="shared" si="33"/>
        <v>0.60000000000000009</v>
      </c>
      <c r="S95" s="54">
        <f t="shared" si="22"/>
        <v>3.7300000000000004</v>
      </c>
      <c r="T95" s="51">
        <f t="shared" si="23"/>
        <v>0.61449752883031306</v>
      </c>
      <c r="U95" s="54">
        <f t="shared" si="24"/>
        <v>2.0000000000000009</v>
      </c>
      <c r="V95" s="51">
        <f t="shared" si="25"/>
        <v>0.25641025641025655</v>
      </c>
      <c r="W95" s="54">
        <f t="shared" si="26"/>
        <v>0.53560000000000052</v>
      </c>
      <c r="X95" s="51">
        <f t="shared" si="27"/>
        <v>5.7812702387634439E-2</v>
      </c>
      <c r="Y95" s="54">
        <f t="shared" si="28"/>
        <v>1.0387500000000003</v>
      </c>
      <c r="Z95" s="51">
        <f t="shared" si="20"/>
        <v>0.2064596273291926</v>
      </c>
      <c r="AA95" s="54">
        <f t="shared" si="29"/>
        <v>1.6749999999999998</v>
      </c>
      <c r="AB95" s="51">
        <f t="shared" si="30"/>
        <v>0.27346938775510199</v>
      </c>
      <c r="AC95" s="54">
        <f t="shared" si="31"/>
        <v>0.86210114942528726</v>
      </c>
      <c r="AD95" s="51">
        <f t="shared" si="21"/>
        <v>0.10260300957592337</v>
      </c>
    </row>
    <row r="96" spans="1:30" s="60" customFormat="1" x14ac:dyDescent="0.25">
      <c r="A96" s="56" t="s">
        <v>51</v>
      </c>
      <c r="B96" s="56" t="s">
        <v>53</v>
      </c>
      <c r="C96" s="56" t="s">
        <v>8</v>
      </c>
      <c r="D96" s="56" t="s">
        <v>1</v>
      </c>
      <c r="E96" s="56">
        <v>28</v>
      </c>
      <c r="F96" s="56">
        <v>1.2</v>
      </c>
      <c r="G96" s="57">
        <v>15.3</v>
      </c>
      <c r="H96" s="57">
        <v>6.5</v>
      </c>
      <c r="I96" s="57">
        <v>8.0357142857142865</v>
      </c>
      <c r="J96" s="57">
        <v>7.6363636363636367</v>
      </c>
      <c r="K96" s="57">
        <v>6.12</v>
      </c>
      <c r="L96" s="57">
        <v>7.86</v>
      </c>
      <c r="M96" s="57">
        <v>12.18</v>
      </c>
      <c r="N96" s="57">
        <v>6.07</v>
      </c>
      <c r="O96" s="57">
        <v>7.8</v>
      </c>
      <c r="P96" s="57">
        <v>12.084</v>
      </c>
      <c r="Q96" s="58">
        <f t="shared" si="32"/>
        <v>7.2642857142857142</v>
      </c>
      <c r="R96" s="59">
        <f t="shared" si="33"/>
        <v>0.90399999999999991</v>
      </c>
      <c r="S96" s="58">
        <f t="shared" si="22"/>
        <v>9.23</v>
      </c>
      <c r="T96" s="59">
        <f t="shared" si="23"/>
        <v>1.5205930807248764</v>
      </c>
      <c r="U96" s="58">
        <f t="shared" si="24"/>
        <v>7.5000000000000009</v>
      </c>
      <c r="V96" s="59">
        <f t="shared" si="25"/>
        <v>0.96153846153846168</v>
      </c>
      <c r="W96" s="58">
        <f t="shared" si="26"/>
        <v>3.2160000000000011</v>
      </c>
      <c r="X96" s="59">
        <f t="shared" si="27"/>
        <v>0.26613704071499511</v>
      </c>
      <c r="Y96" s="58">
        <f t="shared" si="28"/>
        <v>-0.42999999999999972</v>
      </c>
      <c r="Z96" s="59">
        <f t="shared" si="20"/>
        <v>-6.6153846153846105E-2</v>
      </c>
      <c r="AA96" s="58">
        <f t="shared" si="29"/>
        <v>-0.23571428571428665</v>
      </c>
      <c r="AB96" s="59">
        <f t="shared" si="30"/>
        <v>-2.9333333333333447E-2</v>
      </c>
      <c r="AC96" s="58">
        <f t="shared" si="31"/>
        <v>4.4476363636363629</v>
      </c>
      <c r="AD96" s="59">
        <f t="shared" si="21"/>
        <v>0.5824285714285713</v>
      </c>
    </row>
    <row r="97" spans="1:30" s="60" customFormat="1" x14ac:dyDescent="0.25">
      <c r="A97" s="56" t="s">
        <v>51</v>
      </c>
      <c r="B97" s="56" t="s">
        <v>53</v>
      </c>
      <c r="C97" s="56" t="s">
        <v>8</v>
      </c>
      <c r="D97" s="56" t="s">
        <v>2</v>
      </c>
      <c r="E97" s="56">
        <v>44</v>
      </c>
      <c r="F97" s="56">
        <v>1.1299999999999999</v>
      </c>
      <c r="G97" s="57">
        <v>11.9</v>
      </c>
      <c r="H97" s="57">
        <v>5.6976744186046515</v>
      </c>
      <c r="I97" s="57">
        <v>6.7142857142857144</v>
      </c>
      <c r="J97" s="57">
        <v>9.1568627450980387</v>
      </c>
      <c r="K97" s="57">
        <v>6.12</v>
      </c>
      <c r="L97" s="57">
        <v>7.86</v>
      </c>
      <c r="M97" s="57">
        <v>11.4695</v>
      </c>
      <c r="N97" s="57">
        <v>6.07</v>
      </c>
      <c r="O97" s="57">
        <v>7.8</v>
      </c>
      <c r="P97" s="57">
        <v>11.379099999999999</v>
      </c>
      <c r="Q97" s="58">
        <f t="shared" si="32"/>
        <v>5.1857142857142859</v>
      </c>
      <c r="R97" s="59">
        <f t="shared" si="33"/>
        <v>0.77234042553191495</v>
      </c>
      <c r="S97" s="58">
        <f t="shared" si="22"/>
        <v>5.83</v>
      </c>
      <c r="T97" s="59">
        <f t="shared" si="23"/>
        <v>0.96046128500823724</v>
      </c>
      <c r="U97" s="58">
        <f t="shared" si="24"/>
        <v>4.1000000000000005</v>
      </c>
      <c r="V97" s="59">
        <f t="shared" si="25"/>
        <v>0.52564102564102577</v>
      </c>
      <c r="W97" s="58">
        <f t="shared" si="26"/>
        <v>0.52090000000000103</v>
      </c>
      <c r="X97" s="59">
        <f t="shared" si="27"/>
        <v>4.5776906785246728E-2</v>
      </c>
      <c r="Y97" s="58">
        <f t="shared" si="28"/>
        <v>0.37232558139534877</v>
      </c>
      <c r="Z97" s="59">
        <f t="shared" si="20"/>
        <v>6.5346938775510191E-2</v>
      </c>
      <c r="AA97" s="58">
        <f t="shared" si="29"/>
        <v>1.0857142857142854</v>
      </c>
      <c r="AB97" s="59">
        <f t="shared" si="30"/>
        <v>0.16170212765957442</v>
      </c>
      <c r="AC97" s="58">
        <f t="shared" si="31"/>
        <v>2.2222372549019607</v>
      </c>
      <c r="AD97" s="59">
        <f t="shared" si="21"/>
        <v>0.24268543897216274</v>
      </c>
    </row>
    <row r="98" spans="1:30" s="60" customFormat="1" x14ac:dyDescent="0.25">
      <c r="A98" s="56" t="s">
        <v>51</v>
      </c>
      <c r="B98" s="56" t="s">
        <v>53</v>
      </c>
      <c r="C98" s="56" t="s">
        <v>8</v>
      </c>
      <c r="D98" s="56" t="s">
        <v>3</v>
      </c>
      <c r="E98" s="56">
        <v>65</v>
      </c>
      <c r="F98" s="56">
        <v>0.99</v>
      </c>
      <c r="G98" s="57">
        <v>10</v>
      </c>
      <c r="H98" s="57">
        <v>5.4094594594594598</v>
      </c>
      <c r="I98" s="57">
        <v>6.2037037037037033</v>
      </c>
      <c r="J98" s="57">
        <v>8.6065573770491799</v>
      </c>
      <c r="K98" s="57">
        <v>6.12</v>
      </c>
      <c r="L98" s="57">
        <v>7.86</v>
      </c>
      <c r="M98" s="57">
        <v>10.048500000000001</v>
      </c>
      <c r="N98" s="57">
        <v>6.07</v>
      </c>
      <c r="O98" s="57">
        <v>7.8</v>
      </c>
      <c r="P98" s="57">
        <v>9.9693000000000005</v>
      </c>
      <c r="Q98" s="58">
        <f t="shared" si="32"/>
        <v>3.7962962962962967</v>
      </c>
      <c r="R98" s="59">
        <f t="shared" si="33"/>
        <v>0.61194029850746279</v>
      </c>
      <c r="S98" s="58">
        <f t="shared" si="22"/>
        <v>3.9299999999999997</v>
      </c>
      <c r="T98" s="59">
        <f t="shared" si="23"/>
        <v>0.64744645799011524</v>
      </c>
      <c r="U98" s="58">
        <f t="shared" si="24"/>
        <v>2.2000000000000002</v>
      </c>
      <c r="V98" s="59">
        <f t="shared" si="25"/>
        <v>0.2820512820512821</v>
      </c>
      <c r="W98" s="58">
        <f t="shared" si="26"/>
        <v>3.0699999999999505E-2</v>
      </c>
      <c r="X98" s="59">
        <f t="shared" si="27"/>
        <v>3.0794539235452344E-3</v>
      </c>
      <c r="Y98" s="58">
        <f t="shared" si="28"/>
        <v>0.66054054054054046</v>
      </c>
      <c r="Z98" s="59">
        <f t="shared" si="20"/>
        <v>0.12210841868598549</v>
      </c>
      <c r="AA98" s="58">
        <f t="shared" si="29"/>
        <v>1.5962962962962965</v>
      </c>
      <c r="AB98" s="59">
        <f t="shared" si="30"/>
        <v>0.25731343283582098</v>
      </c>
      <c r="AC98" s="58">
        <f t="shared" si="31"/>
        <v>1.3627426229508206</v>
      </c>
      <c r="AD98" s="59">
        <f t="shared" si="21"/>
        <v>0.15833771428571441</v>
      </c>
    </row>
    <row r="99" spans="1:30" s="60" customFormat="1" x14ac:dyDescent="0.25">
      <c r="A99" s="56" t="s">
        <v>51</v>
      </c>
      <c r="B99" s="56" t="s">
        <v>53</v>
      </c>
      <c r="C99" s="56" t="s">
        <v>8</v>
      </c>
      <c r="D99" s="56" t="s">
        <v>11</v>
      </c>
      <c r="E99" s="56">
        <v>88</v>
      </c>
      <c r="F99" s="56">
        <v>0.92</v>
      </c>
      <c r="G99" s="57">
        <v>9.3000000000000007</v>
      </c>
      <c r="H99" s="57">
        <v>5.2214098646879084</v>
      </c>
      <c r="I99" s="57">
        <v>5.5614035087719298</v>
      </c>
      <c r="J99" s="57">
        <v>7.9878048780487809</v>
      </c>
      <c r="K99" s="57">
        <v>6.12</v>
      </c>
      <c r="L99" s="57">
        <v>7.86</v>
      </c>
      <c r="M99" s="57">
        <v>9.338000000000001</v>
      </c>
      <c r="N99" s="57">
        <v>6.07</v>
      </c>
      <c r="O99" s="57">
        <v>7.8</v>
      </c>
      <c r="P99" s="57">
        <v>9.2644000000000002</v>
      </c>
      <c r="Q99" s="58">
        <f t="shared" si="32"/>
        <v>3.7385964912280709</v>
      </c>
      <c r="R99" s="59">
        <f t="shared" si="33"/>
        <v>0.67223974763406957</v>
      </c>
      <c r="S99" s="58">
        <f t="shared" si="22"/>
        <v>3.2300000000000004</v>
      </c>
      <c r="T99" s="59">
        <f t="shared" si="23"/>
        <v>0.53212520593080725</v>
      </c>
      <c r="U99" s="58">
        <f t="shared" si="24"/>
        <v>1.5000000000000009</v>
      </c>
      <c r="V99" s="59">
        <f t="shared" si="25"/>
        <v>0.19230769230769243</v>
      </c>
      <c r="W99" s="58">
        <f t="shared" si="26"/>
        <v>3.560000000000052E-2</v>
      </c>
      <c r="X99" s="59">
        <f t="shared" si="27"/>
        <v>3.8426665515306465E-3</v>
      </c>
      <c r="Y99" s="58">
        <f t="shared" si="28"/>
        <v>0.84859013531209193</v>
      </c>
      <c r="Z99" s="59">
        <f t="shared" si="20"/>
        <v>0.16252126481222204</v>
      </c>
      <c r="AA99" s="58">
        <f t="shared" si="29"/>
        <v>2.23859649122807</v>
      </c>
      <c r="AB99" s="59">
        <f t="shared" si="30"/>
        <v>0.40252365930599365</v>
      </c>
      <c r="AC99" s="58">
        <f t="shared" si="31"/>
        <v>1.2765951219512193</v>
      </c>
      <c r="AD99" s="59">
        <f t="shared" si="21"/>
        <v>0.15981801526717554</v>
      </c>
    </row>
    <row r="100" spans="1:30" x14ac:dyDescent="0.25">
      <c r="A100" s="6" t="s">
        <v>51</v>
      </c>
      <c r="B100" s="6" t="s">
        <v>54</v>
      </c>
      <c r="C100" s="6" t="s">
        <v>8</v>
      </c>
      <c r="D100" s="6" t="s">
        <v>1</v>
      </c>
      <c r="E100" s="6">
        <v>28</v>
      </c>
      <c r="F100" s="6">
        <v>1.2</v>
      </c>
      <c r="G100" s="7">
        <v>13.9</v>
      </c>
      <c r="H100" s="7">
        <v>6.5</v>
      </c>
      <c r="I100" s="7">
        <v>7.166666666666667</v>
      </c>
      <c r="J100" s="7">
        <v>12.952380952380953</v>
      </c>
      <c r="K100" s="7">
        <v>6.12</v>
      </c>
      <c r="L100" s="7">
        <v>7.86</v>
      </c>
      <c r="M100" s="7">
        <v>12.18</v>
      </c>
      <c r="N100" s="7">
        <v>6.07</v>
      </c>
      <c r="O100" s="7">
        <v>7.8</v>
      </c>
      <c r="P100" s="7">
        <v>12.084</v>
      </c>
      <c r="Q100" s="54">
        <f t="shared" si="32"/>
        <v>6.7333333333333334</v>
      </c>
      <c r="R100" s="51">
        <f t="shared" si="33"/>
        <v>0.93953488372093019</v>
      </c>
      <c r="S100" s="54">
        <f t="shared" si="22"/>
        <v>7.83</v>
      </c>
      <c r="T100" s="51">
        <f t="shared" si="23"/>
        <v>1.2899505766062602</v>
      </c>
      <c r="U100" s="54">
        <f t="shared" si="24"/>
        <v>6.1000000000000005</v>
      </c>
      <c r="V100" s="51">
        <f t="shared" si="25"/>
        <v>0.78205128205128216</v>
      </c>
      <c r="W100" s="54">
        <f t="shared" si="26"/>
        <v>1.8160000000000007</v>
      </c>
      <c r="X100" s="51">
        <f t="shared" si="27"/>
        <v>0.15028136378682561</v>
      </c>
      <c r="Y100" s="54">
        <f t="shared" si="28"/>
        <v>-0.42999999999999972</v>
      </c>
      <c r="Z100" s="51">
        <f t="shared" si="20"/>
        <v>-6.6153846153846105E-2</v>
      </c>
      <c r="AA100" s="54">
        <f t="shared" si="29"/>
        <v>0.63333333333333286</v>
      </c>
      <c r="AB100" s="51">
        <f t="shared" si="30"/>
        <v>8.8372093023255743E-2</v>
      </c>
      <c r="AC100" s="54">
        <f t="shared" si="31"/>
        <v>-0.86838095238095292</v>
      </c>
      <c r="AD100" s="51">
        <f t="shared" si="21"/>
        <v>-6.7044117647058865E-2</v>
      </c>
    </row>
    <row r="101" spans="1:30" x14ac:dyDescent="0.25">
      <c r="A101" s="6" t="s">
        <v>51</v>
      </c>
      <c r="B101" s="6" t="s">
        <v>54</v>
      </c>
      <c r="C101" s="6" t="s">
        <v>8</v>
      </c>
      <c r="D101" s="6" t="s">
        <v>2</v>
      </c>
      <c r="E101" s="6">
        <v>44</v>
      </c>
      <c r="F101" s="6">
        <v>1.1299999999999999</v>
      </c>
      <c r="G101" s="7">
        <v>11.5</v>
      </c>
      <c r="H101" s="7">
        <v>6.45951536643026</v>
      </c>
      <c r="I101" s="7">
        <v>7.0377358490566042</v>
      </c>
      <c r="J101" s="7">
        <v>8.7837837837837842</v>
      </c>
      <c r="K101" s="7">
        <v>6.12</v>
      </c>
      <c r="L101" s="7">
        <v>7.86</v>
      </c>
      <c r="M101" s="7">
        <v>11.4695</v>
      </c>
      <c r="N101" s="7">
        <v>6.07</v>
      </c>
      <c r="O101" s="7">
        <v>7.8</v>
      </c>
      <c r="P101" s="7">
        <v>11.379099999999999</v>
      </c>
      <c r="Q101" s="54">
        <f t="shared" si="32"/>
        <v>4.4622641509433958</v>
      </c>
      <c r="R101" s="51">
        <f t="shared" si="33"/>
        <v>0.63404825737265402</v>
      </c>
      <c r="S101" s="54">
        <f t="shared" si="22"/>
        <v>5.43</v>
      </c>
      <c r="T101" s="51">
        <f t="shared" si="23"/>
        <v>0.89456342668863253</v>
      </c>
      <c r="U101" s="54">
        <f t="shared" si="24"/>
        <v>3.7</v>
      </c>
      <c r="V101" s="51">
        <f t="shared" si="25"/>
        <v>0.47435897435897439</v>
      </c>
      <c r="W101" s="54">
        <f t="shared" si="26"/>
        <v>0.12090000000000067</v>
      </c>
      <c r="X101" s="51">
        <f t="shared" si="27"/>
        <v>1.0624741851288826E-2</v>
      </c>
      <c r="Y101" s="54">
        <f t="shared" si="28"/>
        <v>-0.38951536643025975</v>
      </c>
      <c r="Z101" s="51">
        <f t="shared" si="20"/>
        <v>-6.0301020174756345E-2</v>
      </c>
      <c r="AA101" s="54">
        <f t="shared" si="29"/>
        <v>0.76226415094339561</v>
      </c>
      <c r="AB101" s="51">
        <f t="shared" si="30"/>
        <v>0.10831099195710446</v>
      </c>
      <c r="AC101" s="54">
        <f t="shared" si="31"/>
        <v>2.5953162162162151</v>
      </c>
      <c r="AD101" s="51">
        <f t="shared" si="21"/>
        <v>0.29546676923076909</v>
      </c>
    </row>
    <row r="102" spans="1:30" x14ac:dyDescent="0.25">
      <c r="A102" s="6" t="s">
        <v>51</v>
      </c>
      <c r="B102" s="6" t="s">
        <v>54</v>
      </c>
      <c r="C102" s="6" t="s">
        <v>8</v>
      </c>
      <c r="D102" s="6" t="s">
        <v>3</v>
      </c>
      <c r="E102" s="6">
        <v>65</v>
      </c>
      <c r="F102" s="6">
        <v>0.99</v>
      </c>
      <c r="G102" s="7">
        <v>9.8000000000000007</v>
      </c>
      <c r="H102" s="7">
        <v>5.564516129032258</v>
      </c>
      <c r="I102" s="7">
        <v>6.5362318840579707</v>
      </c>
      <c r="J102" s="7">
        <v>8.08955223880597</v>
      </c>
      <c r="K102" s="7">
        <v>6.12</v>
      </c>
      <c r="L102" s="7">
        <v>7.86</v>
      </c>
      <c r="M102" s="7">
        <v>10.048500000000001</v>
      </c>
      <c r="N102" s="7">
        <v>6.07</v>
      </c>
      <c r="O102" s="7">
        <v>7.8</v>
      </c>
      <c r="P102" s="7">
        <v>9.9693000000000005</v>
      </c>
      <c r="Q102" s="54">
        <f t="shared" si="32"/>
        <v>3.26376811594203</v>
      </c>
      <c r="R102" s="51">
        <f t="shared" si="33"/>
        <v>0.49933481152993364</v>
      </c>
      <c r="S102" s="54">
        <f t="shared" si="22"/>
        <v>3.7300000000000004</v>
      </c>
      <c r="T102" s="51">
        <f t="shared" si="23"/>
        <v>0.61449752883031306</v>
      </c>
      <c r="U102" s="54">
        <f t="shared" si="24"/>
        <v>2.0000000000000009</v>
      </c>
      <c r="V102" s="51">
        <f t="shared" si="25"/>
        <v>0.25641025641025655</v>
      </c>
      <c r="W102" s="54">
        <f t="shared" si="26"/>
        <v>-0.16929999999999978</v>
      </c>
      <c r="X102" s="51">
        <f t="shared" si="27"/>
        <v>-1.6982135154925599E-2</v>
      </c>
      <c r="Y102" s="54">
        <f t="shared" si="28"/>
        <v>0.50548387096774228</v>
      </c>
      <c r="Z102" s="51">
        <f t="shared" si="20"/>
        <v>9.0840579710144989E-2</v>
      </c>
      <c r="AA102" s="54">
        <f t="shared" si="29"/>
        <v>1.2637681159420291</v>
      </c>
      <c r="AB102" s="51">
        <f t="shared" si="30"/>
        <v>0.19334811529933485</v>
      </c>
      <c r="AC102" s="54">
        <f t="shared" si="31"/>
        <v>1.8797477611940305</v>
      </c>
      <c r="AD102" s="51">
        <f t="shared" si="21"/>
        <v>0.23236734317343183</v>
      </c>
    </row>
    <row r="103" spans="1:30" x14ac:dyDescent="0.25">
      <c r="A103" s="6" t="s">
        <v>51</v>
      </c>
      <c r="B103" s="6" t="s">
        <v>54</v>
      </c>
      <c r="C103" s="6" t="s">
        <v>8</v>
      </c>
      <c r="D103" s="6" t="s">
        <v>11</v>
      </c>
      <c r="E103" s="6">
        <v>88</v>
      </c>
      <c r="F103" s="6">
        <v>0.92</v>
      </c>
      <c r="G103" s="7">
        <v>8.6999999999999993</v>
      </c>
      <c r="H103" s="7">
        <v>5.6195652173913047</v>
      </c>
      <c r="I103" s="7">
        <v>5.5947204968944098</v>
      </c>
      <c r="J103" s="7">
        <v>7.9375</v>
      </c>
      <c r="K103" s="7">
        <v>6.12</v>
      </c>
      <c r="L103" s="7">
        <v>7.86</v>
      </c>
      <c r="M103" s="7">
        <v>9.338000000000001</v>
      </c>
      <c r="N103" s="7">
        <v>6.07</v>
      </c>
      <c r="O103" s="7">
        <v>7.8</v>
      </c>
      <c r="P103" s="7">
        <v>9.2644000000000002</v>
      </c>
      <c r="Q103" s="54">
        <f t="shared" si="32"/>
        <v>3.1052795031055895</v>
      </c>
      <c r="R103" s="51">
        <f t="shared" si="33"/>
        <v>0.55503746877601989</v>
      </c>
      <c r="S103" s="54">
        <f t="shared" si="22"/>
        <v>2.629999999999999</v>
      </c>
      <c r="T103" s="51">
        <f t="shared" si="23"/>
        <v>0.43327841845140014</v>
      </c>
      <c r="U103" s="54">
        <f t="shared" si="24"/>
        <v>0.89999999999999947</v>
      </c>
      <c r="V103" s="51">
        <f t="shared" si="25"/>
        <v>0.11538461538461532</v>
      </c>
      <c r="W103" s="54">
        <f t="shared" si="26"/>
        <v>-0.5644000000000009</v>
      </c>
      <c r="X103" s="51">
        <f t="shared" si="27"/>
        <v>-6.092137645179406E-2</v>
      </c>
      <c r="Y103" s="54">
        <f t="shared" si="28"/>
        <v>0.45043478260869563</v>
      </c>
      <c r="Z103" s="51">
        <f t="shared" si="20"/>
        <v>8.0154738878143131E-2</v>
      </c>
      <c r="AA103" s="54">
        <f t="shared" si="29"/>
        <v>2.2052795031055901</v>
      </c>
      <c r="AB103" s="51">
        <f t="shared" si="30"/>
        <v>0.39417152373022485</v>
      </c>
      <c r="AC103" s="54">
        <f t="shared" si="31"/>
        <v>1.3269000000000002</v>
      </c>
      <c r="AD103" s="51">
        <f t="shared" si="21"/>
        <v>0.16716850393700791</v>
      </c>
    </row>
    <row r="104" spans="1:30" s="60" customFormat="1" x14ac:dyDescent="0.25">
      <c r="A104" s="56" t="s">
        <v>51</v>
      </c>
      <c r="B104" s="56" t="s">
        <v>55</v>
      </c>
      <c r="C104" s="56" t="s">
        <v>8</v>
      </c>
      <c r="D104" s="56" t="s">
        <v>1</v>
      </c>
      <c r="E104" s="56">
        <v>28</v>
      </c>
      <c r="F104" s="56">
        <v>1.2</v>
      </c>
      <c r="G104" s="57">
        <v>13.3</v>
      </c>
      <c r="H104" s="57">
        <v>6.166666666666667</v>
      </c>
      <c r="I104" s="57">
        <v>6.5333333333333332</v>
      </c>
      <c r="J104" s="57">
        <v>14.111111111111111</v>
      </c>
      <c r="K104" s="57">
        <v>6.12</v>
      </c>
      <c r="L104" s="57">
        <v>7.86</v>
      </c>
      <c r="M104" s="57">
        <v>12.18</v>
      </c>
      <c r="N104" s="57">
        <v>6.07</v>
      </c>
      <c r="O104" s="57">
        <v>7.8</v>
      </c>
      <c r="P104" s="57">
        <v>12.084</v>
      </c>
      <c r="Q104" s="58">
        <f t="shared" si="32"/>
        <v>6.7666666666666675</v>
      </c>
      <c r="R104" s="59">
        <f t="shared" si="33"/>
        <v>1.0357142857142858</v>
      </c>
      <c r="S104" s="58">
        <f t="shared" si="22"/>
        <v>7.23</v>
      </c>
      <c r="T104" s="59">
        <f t="shared" si="23"/>
        <v>1.1911037891268534</v>
      </c>
      <c r="U104" s="58">
        <f t="shared" si="24"/>
        <v>5.5000000000000009</v>
      </c>
      <c r="V104" s="59">
        <f t="shared" si="25"/>
        <v>0.70512820512820529</v>
      </c>
      <c r="W104" s="58">
        <f t="shared" si="26"/>
        <v>1.2160000000000011</v>
      </c>
      <c r="X104" s="59">
        <f t="shared" si="27"/>
        <v>0.10062893081761015</v>
      </c>
      <c r="Y104" s="58">
        <f t="shared" si="28"/>
        <v>-9.6666666666666679E-2</v>
      </c>
      <c r="Z104" s="59">
        <f t="shared" si="20"/>
        <v>-1.5675675675675675E-2</v>
      </c>
      <c r="AA104" s="58">
        <f t="shared" si="29"/>
        <v>1.2666666666666666</v>
      </c>
      <c r="AB104" s="59">
        <f t="shared" si="30"/>
        <v>0.19387755102040816</v>
      </c>
      <c r="AC104" s="58">
        <f t="shared" si="31"/>
        <v>-2.0271111111111111</v>
      </c>
      <c r="AD104" s="59">
        <f t="shared" si="21"/>
        <v>-0.14365354330708663</v>
      </c>
    </row>
    <row r="105" spans="1:30" s="60" customFormat="1" x14ac:dyDescent="0.25">
      <c r="A105" s="56" t="s">
        <v>51</v>
      </c>
      <c r="B105" s="56" t="s">
        <v>55</v>
      </c>
      <c r="C105" s="56" t="s">
        <v>8</v>
      </c>
      <c r="D105" s="56" t="s">
        <v>2</v>
      </c>
      <c r="E105" s="56">
        <v>44</v>
      </c>
      <c r="F105" s="56">
        <v>1.1299999999999999</v>
      </c>
      <c r="G105" s="57">
        <v>10.7</v>
      </c>
      <c r="H105" s="57">
        <v>6.0683229813664594</v>
      </c>
      <c r="I105" s="57">
        <v>6.2352941176470589</v>
      </c>
      <c r="J105" s="57">
        <v>8.742654508611956</v>
      </c>
      <c r="K105" s="57">
        <v>6.12</v>
      </c>
      <c r="L105" s="57">
        <v>7.86</v>
      </c>
      <c r="M105" s="57">
        <v>11.4695</v>
      </c>
      <c r="N105" s="57">
        <v>6.07</v>
      </c>
      <c r="O105" s="57">
        <v>7.8</v>
      </c>
      <c r="P105" s="57">
        <v>11.379099999999999</v>
      </c>
      <c r="Q105" s="58">
        <f t="shared" si="32"/>
        <v>4.4647058823529404</v>
      </c>
      <c r="R105" s="59">
        <f t="shared" si="33"/>
        <v>0.7160377358490565</v>
      </c>
      <c r="S105" s="58">
        <f t="shared" si="22"/>
        <v>4.629999999999999</v>
      </c>
      <c r="T105" s="59">
        <f t="shared" si="23"/>
        <v>0.76276771004942323</v>
      </c>
      <c r="U105" s="58">
        <f t="shared" si="24"/>
        <v>2.8999999999999995</v>
      </c>
      <c r="V105" s="59">
        <f t="shared" si="25"/>
        <v>0.37179487179487175</v>
      </c>
      <c r="W105" s="58">
        <f t="shared" si="26"/>
        <v>-0.67910000000000004</v>
      </c>
      <c r="X105" s="59">
        <f t="shared" si="27"/>
        <v>-5.9679588016626983E-2</v>
      </c>
      <c r="Y105" s="58">
        <f t="shared" si="28"/>
        <v>1.677018633540861E-3</v>
      </c>
      <c r="Z105" s="59">
        <f t="shared" si="20"/>
        <v>2.7635619242587375E-4</v>
      </c>
      <c r="AA105" s="58">
        <f t="shared" si="29"/>
        <v>1.5647058823529409</v>
      </c>
      <c r="AB105" s="59">
        <f t="shared" si="30"/>
        <v>0.25094339622641504</v>
      </c>
      <c r="AC105" s="58">
        <f t="shared" si="31"/>
        <v>2.6364454913880433</v>
      </c>
      <c r="AD105" s="59">
        <f t="shared" si="21"/>
        <v>0.30156121219144727</v>
      </c>
    </row>
    <row r="106" spans="1:30" s="60" customFormat="1" x14ac:dyDescent="0.25">
      <c r="A106" s="56" t="s">
        <v>51</v>
      </c>
      <c r="B106" s="56" t="s">
        <v>55</v>
      </c>
      <c r="C106" s="56" t="s">
        <v>8</v>
      </c>
      <c r="D106" s="56" t="s">
        <v>3</v>
      </c>
      <c r="E106" s="56">
        <v>65</v>
      </c>
      <c r="F106" s="56">
        <v>0.99</v>
      </c>
      <c r="G106" s="57">
        <v>9.1999999999999993</v>
      </c>
      <c r="H106" s="57">
        <v>5.32258064516129</v>
      </c>
      <c r="I106" s="57">
        <v>5.7</v>
      </c>
      <c r="J106" s="57">
        <v>8</v>
      </c>
      <c r="K106" s="57">
        <v>6.12</v>
      </c>
      <c r="L106" s="57">
        <v>7.86</v>
      </c>
      <c r="M106" s="57">
        <v>10.048500000000001</v>
      </c>
      <c r="N106" s="57">
        <v>6.07</v>
      </c>
      <c r="O106" s="57">
        <v>7.8</v>
      </c>
      <c r="P106" s="57">
        <v>9.9693000000000005</v>
      </c>
      <c r="Q106" s="58">
        <f t="shared" si="32"/>
        <v>3.4999999999999991</v>
      </c>
      <c r="R106" s="59">
        <f t="shared" si="33"/>
        <v>0.61403508771929804</v>
      </c>
      <c r="S106" s="58">
        <f t="shared" si="22"/>
        <v>3.129999999999999</v>
      </c>
      <c r="T106" s="59">
        <f t="shared" si="23"/>
        <v>0.51565074135090594</v>
      </c>
      <c r="U106" s="58">
        <f t="shared" si="24"/>
        <v>1.3999999999999995</v>
      </c>
      <c r="V106" s="59">
        <f t="shared" si="25"/>
        <v>0.17948717948717943</v>
      </c>
      <c r="W106" s="58">
        <f t="shared" si="26"/>
        <v>-0.76930000000000121</v>
      </c>
      <c r="X106" s="59">
        <f t="shared" si="27"/>
        <v>-7.7166902390338452E-2</v>
      </c>
      <c r="Y106" s="58">
        <f t="shared" si="28"/>
        <v>0.74741935483871025</v>
      </c>
      <c r="Z106" s="59">
        <f t="shared" si="20"/>
        <v>0.14042424242424253</v>
      </c>
      <c r="AA106" s="58">
        <f t="shared" si="29"/>
        <v>2.0999999999999996</v>
      </c>
      <c r="AB106" s="59">
        <f t="shared" si="30"/>
        <v>0.36842105263157887</v>
      </c>
      <c r="AC106" s="58">
        <f t="shared" si="31"/>
        <v>1.9693000000000005</v>
      </c>
      <c r="AD106" s="59">
        <f t="shared" si="21"/>
        <v>0.24616250000000006</v>
      </c>
    </row>
    <row r="107" spans="1:30" s="60" customFormat="1" x14ac:dyDescent="0.25">
      <c r="A107" s="56" t="s">
        <v>51</v>
      </c>
      <c r="B107" s="56" t="s">
        <v>55</v>
      </c>
      <c r="C107" s="56" t="s">
        <v>8</v>
      </c>
      <c r="D107" s="56" t="s">
        <v>11</v>
      </c>
      <c r="E107" s="56">
        <v>88</v>
      </c>
      <c r="F107" s="56">
        <v>0.92</v>
      </c>
      <c r="G107" s="57">
        <v>8.1</v>
      </c>
      <c r="H107" s="57">
        <v>5.3359275053304902</v>
      </c>
      <c r="I107" s="57">
        <v>4.8409090909090908</v>
      </c>
      <c r="J107" s="57">
        <v>6.6310679611650487</v>
      </c>
      <c r="K107" s="57">
        <v>6.12</v>
      </c>
      <c r="L107" s="57">
        <v>7.86</v>
      </c>
      <c r="M107" s="57">
        <v>9.338000000000001</v>
      </c>
      <c r="N107" s="57">
        <v>6.07</v>
      </c>
      <c r="O107" s="57">
        <v>7.8</v>
      </c>
      <c r="P107" s="57">
        <v>9.2644000000000002</v>
      </c>
      <c r="Q107" s="58">
        <f t="shared" si="32"/>
        <v>3.2590909090909088</v>
      </c>
      <c r="R107" s="59">
        <f t="shared" si="33"/>
        <v>0.6732394366197183</v>
      </c>
      <c r="S107" s="58">
        <f t="shared" si="22"/>
        <v>2.0299999999999994</v>
      </c>
      <c r="T107" s="59">
        <f t="shared" si="23"/>
        <v>0.3344316309719933</v>
      </c>
      <c r="U107" s="58">
        <f t="shared" si="24"/>
        <v>0.29999999999999982</v>
      </c>
      <c r="V107" s="59">
        <f t="shared" si="25"/>
        <v>3.8461538461538443E-2</v>
      </c>
      <c r="W107" s="58">
        <f t="shared" si="26"/>
        <v>-1.1644000000000005</v>
      </c>
      <c r="X107" s="59">
        <f t="shared" si="27"/>
        <v>-0.12568541945511857</v>
      </c>
      <c r="Y107" s="58">
        <f t="shared" si="28"/>
        <v>0.73407249466951008</v>
      </c>
      <c r="Z107" s="59">
        <f t="shared" si="20"/>
        <v>0.13757167688957272</v>
      </c>
      <c r="AA107" s="58">
        <f t="shared" si="29"/>
        <v>2.959090909090909</v>
      </c>
      <c r="AB107" s="59">
        <f t="shared" si="30"/>
        <v>0.61126760563380278</v>
      </c>
      <c r="AC107" s="58">
        <f t="shared" si="31"/>
        <v>2.6333320388349515</v>
      </c>
      <c r="AD107" s="59">
        <f t="shared" si="21"/>
        <v>0.39712035139092239</v>
      </c>
    </row>
    <row r="108" spans="1:30" x14ac:dyDescent="0.25">
      <c r="A108" s="6" t="s">
        <v>51</v>
      </c>
      <c r="B108" s="6" t="s">
        <v>56</v>
      </c>
      <c r="C108" s="6" t="s">
        <v>8</v>
      </c>
      <c r="D108" s="6" t="s">
        <v>1</v>
      </c>
      <c r="E108" s="6">
        <v>28</v>
      </c>
      <c r="F108" s="6">
        <v>1.2</v>
      </c>
      <c r="G108" s="7">
        <v>12.7</v>
      </c>
      <c r="H108" s="7">
        <v>6.817836812144213</v>
      </c>
      <c r="I108" s="7">
        <v>7.4480286738351253</v>
      </c>
      <c r="J108" s="7">
        <v>8.6666666666666679</v>
      </c>
      <c r="K108" s="7">
        <v>6.12</v>
      </c>
      <c r="L108" s="7">
        <v>7.86</v>
      </c>
      <c r="M108" s="7">
        <v>12.18</v>
      </c>
      <c r="N108" s="7">
        <v>6.07</v>
      </c>
      <c r="O108" s="7">
        <v>7.8</v>
      </c>
      <c r="P108" s="7">
        <v>12.084</v>
      </c>
      <c r="Q108" s="54">
        <f t="shared" si="32"/>
        <v>5.2519713261648739</v>
      </c>
      <c r="R108" s="51">
        <f t="shared" si="33"/>
        <v>0.70514918190567843</v>
      </c>
      <c r="S108" s="54">
        <f t="shared" si="22"/>
        <v>6.629999999999999</v>
      </c>
      <c r="T108" s="51">
        <f t="shared" si="23"/>
        <v>1.0922570016474462</v>
      </c>
      <c r="U108" s="54">
        <f t="shared" si="24"/>
        <v>4.8999999999999995</v>
      </c>
      <c r="V108" s="51">
        <f t="shared" si="25"/>
        <v>0.62820512820512819</v>
      </c>
      <c r="W108" s="54">
        <f t="shared" si="26"/>
        <v>0.61599999999999966</v>
      </c>
      <c r="X108" s="51">
        <f t="shared" si="27"/>
        <v>5.0976497848394545E-2</v>
      </c>
      <c r="Y108" s="54">
        <f t="shared" si="28"/>
        <v>-0.74783681214421271</v>
      </c>
      <c r="Z108" s="51">
        <f t="shared" si="20"/>
        <v>-0.10968828277205679</v>
      </c>
      <c r="AA108" s="54">
        <f t="shared" si="29"/>
        <v>0.35197132616487448</v>
      </c>
      <c r="AB108" s="51">
        <f t="shared" si="30"/>
        <v>4.7256977863330114E-2</v>
      </c>
      <c r="AC108" s="54">
        <f t="shared" si="31"/>
        <v>3.4173333333333318</v>
      </c>
      <c r="AD108" s="51">
        <f t="shared" ref="AD108:AD119" si="36">IF(J108="ns","",(P108-J108)/J108)</f>
        <v>0.39430769230769208</v>
      </c>
    </row>
    <row r="109" spans="1:30" x14ac:dyDescent="0.25">
      <c r="A109" s="6" t="s">
        <v>51</v>
      </c>
      <c r="B109" s="6" t="s">
        <v>56</v>
      </c>
      <c r="C109" s="6" t="s">
        <v>8</v>
      </c>
      <c r="D109" s="6" t="s">
        <v>2</v>
      </c>
      <c r="E109" s="6">
        <v>44</v>
      </c>
      <c r="F109" s="6">
        <v>1.1299999999999999</v>
      </c>
      <c r="G109" s="7">
        <v>11.1</v>
      </c>
      <c r="H109" s="7">
        <v>6.4495341614906838</v>
      </c>
      <c r="I109" s="7">
        <v>6.7317073170731705</v>
      </c>
      <c r="J109" s="7">
        <v>8.6666666666666679</v>
      </c>
      <c r="K109" s="7">
        <v>6.12</v>
      </c>
      <c r="L109" s="7">
        <v>7.86</v>
      </c>
      <c r="M109" s="7">
        <v>11.4695</v>
      </c>
      <c r="N109" s="7">
        <v>6.07</v>
      </c>
      <c r="O109" s="7">
        <v>7.8</v>
      </c>
      <c r="P109" s="7">
        <v>11.379099999999999</v>
      </c>
      <c r="Q109" s="54">
        <f t="shared" si="32"/>
        <v>4.3682926829268292</v>
      </c>
      <c r="R109" s="51">
        <f t="shared" si="33"/>
        <v>0.64891304347826084</v>
      </c>
      <c r="S109" s="54">
        <f t="shared" si="22"/>
        <v>5.0299999999999994</v>
      </c>
      <c r="T109" s="51">
        <f t="shared" si="23"/>
        <v>0.82866556836902783</v>
      </c>
      <c r="U109" s="54">
        <f t="shared" si="24"/>
        <v>3.3</v>
      </c>
      <c r="V109" s="51">
        <f t="shared" si="25"/>
        <v>0.42307692307692307</v>
      </c>
      <c r="W109" s="54">
        <f t="shared" si="26"/>
        <v>-0.27909999999999968</v>
      </c>
      <c r="X109" s="51">
        <f t="shared" si="27"/>
        <v>-2.4527423082669076E-2</v>
      </c>
      <c r="Y109" s="54">
        <f t="shared" si="28"/>
        <v>-0.37953416149068353</v>
      </c>
      <c r="Z109" s="51">
        <f t="shared" si="20"/>
        <v>-5.8846755748164239E-2</v>
      </c>
      <c r="AA109" s="54">
        <f t="shared" si="29"/>
        <v>1.0682926829268293</v>
      </c>
      <c r="AB109" s="51">
        <f t="shared" si="30"/>
        <v>0.15869565217391307</v>
      </c>
      <c r="AC109" s="54">
        <f t="shared" si="31"/>
        <v>2.7124333333333315</v>
      </c>
      <c r="AD109" s="51">
        <f t="shared" si="36"/>
        <v>0.31297307692307669</v>
      </c>
    </row>
    <row r="110" spans="1:30" x14ac:dyDescent="0.25">
      <c r="A110" s="6" t="s">
        <v>51</v>
      </c>
      <c r="B110" s="6" t="s">
        <v>56</v>
      </c>
      <c r="C110" s="6" t="s">
        <v>8</v>
      </c>
      <c r="D110" s="6" t="s">
        <v>3</v>
      </c>
      <c r="E110" s="6">
        <v>65</v>
      </c>
      <c r="F110" s="6">
        <v>0.99</v>
      </c>
      <c r="G110" s="7">
        <v>9.8000000000000007</v>
      </c>
      <c r="H110" s="7">
        <v>6.2807017543859649</v>
      </c>
      <c r="I110" s="7">
        <v>6.2608695652173916</v>
      </c>
      <c r="J110" s="7">
        <v>8.3115591397849471</v>
      </c>
      <c r="K110" s="7">
        <v>6.12</v>
      </c>
      <c r="L110" s="7">
        <v>7.86</v>
      </c>
      <c r="M110" s="7">
        <v>10.048500000000001</v>
      </c>
      <c r="N110" s="7">
        <v>6.07</v>
      </c>
      <c r="O110" s="7">
        <v>7.8</v>
      </c>
      <c r="P110" s="7">
        <v>9.9693000000000005</v>
      </c>
      <c r="Q110" s="54">
        <f t="shared" si="32"/>
        <v>3.5391304347826091</v>
      </c>
      <c r="R110" s="51">
        <f t="shared" si="33"/>
        <v>0.56527777777777788</v>
      </c>
      <c r="S110" s="54">
        <f t="shared" si="22"/>
        <v>3.7300000000000004</v>
      </c>
      <c r="T110" s="51">
        <f t="shared" si="23"/>
        <v>0.61449752883031306</v>
      </c>
      <c r="U110" s="54">
        <f t="shared" si="24"/>
        <v>2.0000000000000009</v>
      </c>
      <c r="V110" s="51">
        <f t="shared" si="25"/>
        <v>0.25641025641025655</v>
      </c>
      <c r="W110" s="54">
        <f t="shared" si="26"/>
        <v>-0.16929999999999978</v>
      </c>
      <c r="X110" s="51">
        <f t="shared" si="27"/>
        <v>-1.6982135154925599E-2</v>
      </c>
      <c r="Y110" s="54">
        <f t="shared" si="28"/>
        <v>-0.21070175438596461</v>
      </c>
      <c r="Z110" s="51">
        <f t="shared" si="20"/>
        <v>-3.3547486033519508E-2</v>
      </c>
      <c r="AA110" s="54">
        <f t="shared" si="29"/>
        <v>1.5391304347826082</v>
      </c>
      <c r="AB110" s="51">
        <f t="shared" si="30"/>
        <v>0.24583333333333326</v>
      </c>
      <c r="AC110" s="54">
        <f t="shared" si="31"/>
        <v>1.6577408602150534</v>
      </c>
      <c r="AD110" s="51">
        <f t="shared" si="36"/>
        <v>0.1994500468967301</v>
      </c>
    </row>
    <row r="111" spans="1:30" x14ac:dyDescent="0.25">
      <c r="A111" s="6" t="s">
        <v>51</v>
      </c>
      <c r="B111" s="6" t="s">
        <v>56</v>
      </c>
      <c r="C111" s="6" t="s">
        <v>8</v>
      </c>
      <c r="D111" s="6" t="s">
        <v>11</v>
      </c>
      <c r="E111" s="6">
        <v>88</v>
      </c>
      <c r="F111" s="6">
        <v>0.92</v>
      </c>
      <c r="G111" s="7">
        <v>8.6</v>
      </c>
      <c r="H111" s="7">
        <v>5.4733552631578952</v>
      </c>
      <c r="I111" s="7">
        <v>5.9792606920266493</v>
      </c>
      <c r="J111" s="7">
        <v>7.9686688311688307</v>
      </c>
      <c r="K111" s="7">
        <v>6.12</v>
      </c>
      <c r="L111" s="7">
        <v>7.86</v>
      </c>
      <c r="M111" s="7">
        <v>9.338000000000001</v>
      </c>
      <c r="N111" s="7">
        <v>6.07</v>
      </c>
      <c r="O111" s="7">
        <v>7.8</v>
      </c>
      <c r="P111" s="7">
        <v>9.2644000000000002</v>
      </c>
      <c r="Q111" s="54">
        <f t="shared" si="32"/>
        <v>2.6207393079733503</v>
      </c>
      <c r="R111" s="51">
        <f t="shared" si="33"/>
        <v>0.43830490807469041</v>
      </c>
      <c r="S111" s="54">
        <f t="shared" si="22"/>
        <v>2.5299999999999994</v>
      </c>
      <c r="T111" s="51">
        <f t="shared" si="23"/>
        <v>0.41680395387149904</v>
      </c>
      <c r="U111" s="54">
        <f t="shared" si="24"/>
        <v>0.79999999999999982</v>
      </c>
      <c r="V111" s="51">
        <f t="shared" si="25"/>
        <v>0.10256410256410255</v>
      </c>
      <c r="W111" s="54">
        <f t="shared" si="26"/>
        <v>-0.66440000000000055</v>
      </c>
      <c r="X111" s="51">
        <f t="shared" si="27"/>
        <v>-7.1715383619014778E-2</v>
      </c>
      <c r="Y111" s="54">
        <f t="shared" si="28"/>
        <v>0.59664473684210506</v>
      </c>
      <c r="Z111" s="51">
        <f t="shared" si="20"/>
        <v>0.10900895486507597</v>
      </c>
      <c r="AA111" s="54">
        <f t="shared" si="29"/>
        <v>1.8207393079733505</v>
      </c>
      <c r="AB111" s="51">
        <f t="shared" si="30"/>
        <v>0.30450910267239367</v>
      </c>
      <c r="AC111" s="54">
        <f t="shared" si="31"/>
        <v>1.2957311688311695</v>
      </c>
      <c r="AD111" s="51">
        <f t="shared" si="36"/>
        <v>0.16260321470042993</v>
      </c>
    </row>
    <row r="112" spans="1:30" s="60" customFormat="1" x14ac:dyDescent="0.25">
      <c r="A112" s="56" t="s">
        <v>51</v>
      </c>
      <c r="B112" s="56" t="s">
        <v>57</v>
      </c>
      <c r="C112" s="56" t="s">
        <v>8</v>
      </c>
      <c r="D112" s="56" t="s">
        <v>1</v>
      </c>
      <c r="E112" s="56">
        <v>28</v>
      </c>
      <c r="F112" s="56">
        <v>1.2</v>
      </c>
      <c r="G112" s="57">
        <v>12</v>
      </c>
      <c r="H112" s="57">
        <v>6.0151515151515156</v>
      </c>
      <c r="I112" s="57">
        <v>7.4864864864864868</v>
      </c>
      <c r="J112" s="57">
        <v>12.65</v>
      </c>
      <c r="K112" s="57">
        <v>6.12</v>
      </c>
      <c r="L112" s="57">
        <v>7.86</v>
      </c>
      <c r="M112" s="57">
        <v>12.18</v>
      </c>
      <c r="N112" s="57">
        <v>6.07</v>
      </c>
      <c r="O112" s="57">
        <v>7.8</v>
      </c>
      <c r="P112" s="57">
        <v>12.084</v>
      </c>
      <c r="Q112" s="58">
        <f t="shared" si="32"/>
        <v>4.5135135135135132</v>
      </c>
      <c r="R112" s="59">
        <f t="shared" si="33"/>
        <v>0.60288808664259919</v>
      </c>
      <c r="S112" s="58">
        <f t="shared" si="22"/>
        <v>5.93</v>
      </c>
      <c r="T112" s="59">
        <f t="shared" si="23"/>
        <v>0.97693574958813834</v>
      </c>
      <c r="U112" s="58">
        <f t="shared" si="24"/>
        <v>4.2</v>
      </c>
      <c r="V112" s="59">
        <f t="shared" si="25"/>
        <v>0.53846153846153855</v>
      </c>
      <c r="W112" s="58">
        <f t="shared" si="26"/>
        <v>-8.3999999999999631E-2</v>
      </c>
      <c r="X112" s="59">
        <f t="shared" si="27"/>
        <v>-6.9513406156901381E-3</v>
      </c>
      <c r="Y112" s="58">
        <f t="shared" si="28"/>
        <v>5.4848484848484702E-2</v>
      </c>
      <c r="Z112" s="59">
        <f t="shared" si="20"/>
        <v>9.118387909319875E-3</v>
      </c>
      <c r="AA112" s="58">
        <f t="shared" si="29"/>
        <v>0.31351351351351298</v>
      </c>
      <c r="AB112" s="59">
        <f t="shared" si="30"/>
        <v>4.187725631768946E-2</v>
      </c>
      <c r="AC112" s="58">
        <f t="shared" si="31"/>
        <v>-0.56600000000000072</v>
      </c>
      <c r="AD112" s="59">
        <f t="shared" si="36"/>
        <v>-4.4743083003952626E-2</v>
      </c>
    </row>
    <row r="113" spans="1:30" s="60" customFormat="1" x14ac:dyDescent="0.25">
      <c r="A113" s="56" t="s">
        <v>51</v>
      </c>
      <c r="B113" s="56" t="s">
        <v>57</v>
      </c>
      <c r="C113" s="56" t="s">
        <v>8</v>
      </c>
      <c r="D113" s="56" t="s">
        <v>2</v>
      </c>
      <c r="E113" s="56">
        <v>44</v>
      </c>
      <c r="F113" s="56">
        <v>1.1299999999999999</v>
      </c>
      <c r="G113" s="57">
        <v>10.6</v>
      </c>
      <c r="H113" s="57">
        <v>5.729166666666667</v>
      </c>
      <c r="I113" s="57">
        <v>6.8837209302325579</v>
      </c>
      <c r="J113" s="57">
        <v>8.8679245283018862</v>
      </c>
      <c r="K113" s="57">
        <v>6.12</v>
      </c>
      <c r="L113" s="57">
        <v>7.86</v>
      </c>
      <c r="M113" s="57">
        <v>11.4695</v>
      </c>
      <c r="N113" s="57">
        <v>6.07</v>
      </c>
      <c r="O113" s="57">
        <v>7.8</v>
      </c>
      <c r="P113" s="57">
        <v>11.379099999999999</v>
      </c>
      <c r="Q113" s="58">
        <f t="shared" si="32"/>
        <v>3.7162790697674417</v>
      </c>
      <c r="R113" s="59">
        <f t="shared" si="33"/>
        <v>0.53986486486486485</v>
      </c>
      <c r="S113" s="58">
        <f t="shared" si="22"/>
        <v>4.5299999999999994</v>
      </c>
      <c r="T113" s="59">
        <f t="shared" si="23"/>
        <v>0.74629324546952214</v>
      </c>
      <c r="U113" s="58">
        <f t="shared" si="24"/>
        <v>2.8</v>
      </c>
      <c r="V113" s="59">
        <f t="shared" si="25"/>
        <v>0.35897435897435898</v>
      </c>
      <c r="W113" s="58">
        <f t="shared" si="26"/>
        <v>-0.77909999999999968</v>
      </c>
      <c r="X113" s="59">
        <f t="shared" si="27"/>
        <v>-6.8467629250116416E-2</v>
      </c>
      <c r="Y113" s="58">
        <f t="shared" si="28"/>
        <v>0.34083333333333332</v>
      </c>
      <c r="Z113" s="59">
        <f t="shared" si="20"/>
        <v>5.9490909090909087E-2</v>
      </c>
      <c r="AA113" s="58">
        <f t="shared" si="29"/>
        <v>0.91627906976744189</v>
      </c>
      <c r="AB113" s="59">
        <f t="shared" si="30"/>
        <v>0.13310810810810811</v>
      </c>
      <c r="AC113" s="58">
        <f t="shared" si="31"/>
        <v>2.5111754716981132</v>
      </c>
      <c r="AD113" s="59">
        <f t="shared" si="36"/>
        <v>0.28317510638297871</v>
      </c>
    </row>
    <row r="114" spans="1:30" s="60" customFormat="1" x14ac:dyDescent="0.25">
      <c r="A114" s="56" t="s">
        <v>51</v>
      </c>
      <c r="B114" s="56" t="s">
        <v>57</v>
      </c>
      <c r="C114" s="56" t="s">
        <v>8</v>
      </c>
      <c r="D114" s="56" t="s">
        <v>3</v>
      </c>
      <c r="E114" s="56">
        <v>65</v>
      </c>
      <c r="F114" s="56">
        <v>0.99</v>
      </c>
      <c r="G114" s="57">
        <v>9.6</v>
      </c>
      <c r="H114" s="57">
        <v>5.3628246753246751</v>
      </c>
      <c r="I114" s="57">
        <v>6.6060606060606064</v>
      </c>
      <c r="J114" s="57">
        <v>8.296875</v>
      </c>
      <c r="K114" s="57">
        <v>6.12</v>
      </c>
      <c r="L114" s="57">
        <v>7.86</v>
      </c>
      <c r="M114" s="57">
        <v>10.048500000000001</v>
      </c>
      <c r="N114" s="57">
        <v>6.07</v>
      </c>
      <c r="O114" s="57">
        <v>7.8</v>
      </c>
      <c r="P114" s="57">
        <v>9.9693000000000005</v>
      </c>
      <c r="Q114" s="58">
        <f t="shared" si="32"/>
        <v>2.9939393939393932</v>
      </c>
      <c r="R114" s="59">
        <f t="shared" si="33"/>
        <v>0.45321100917431179</v>
      </c>
      <c r="S114" s="58">
        <f t="shared" si="22"/>
        <v>3.5299999999999994</v>
      </c>
      <c r="T114" s="59">
        <f t="shared" si="23"/>
        <v>0.58154859967051054</v>
      </c>
      <c r="U114" s="58">
        <f t="shared" si="24"/>
        <v>1.7999999999999998</v>
      </c>
      <c r="V114" s="59">
        <f t="shared" si="25"/>
        <v>0.23076923076923075</v>
      </c>
      <c r="W114" s="58">
        <f t="shared" si="26"/>
        <v>-0.36930000000000085</v>
      </c>
      <c r="X114" s="59">
        <f t="shared" si="27"/>
        <v>-3.7043724233396608E-2</v>
      </c>
      <c r="Y114" s="58">
        <f t="shared" si="28"/>
        <v>0.70717532467532518</v>
      </c>
      <c r="Z114" s="59">
        <f t="shared" si="20"/>
        <v>0.13186620251248685</v>
      </c>
      <c r="AA114" s="58">
        <f t="shared" si="29"/>
        <v>1.1939393939393934</v>
      </c>
      <c r="AB114" s="59">
        <f t="shared" si="30"/>
        <v>0.18073394495412834</v>
      </c>
      <c r="AC114" s="58">
        <f t="shared" si="31"/>
        <v>1.6724250000000005</v>
      </c>
      <c r="AD114" s="59">
        <f t="shared" si="36"/>
        <v>0.20157288135593227</v>
      </c>
    </row>
    <row r="115" spans="1:30" s="60" customFormat="1" x14ac:dyDescent="0.25">
      <c r="A115" s="56" t="s">
        <v>51</v>
      </c>
      <c r="B115" s="56" t="s">
        <v>57</v>
      </c>
      <c r="C115" s="56" t="s">
        <v>8</v>
      </c>
      <c r="D115" s="56" t="s">
        <v>11</v>
      </c>
      <c r="E115" s="56">
        <v>88</v>
      </c>
      <c r="F115" s="56">
        <v>0.92</v>
      </c>
      <c r="G115" s="57" t="s">
        <v>106</v>
      </c>
      <c r="H115" s="57">
        <v>5.3225135623869804</v>
      </c>
      <c r="I115" s="57">
        <v>6.4586453923803324</v>
      </c>
      <c r="J115" s="57">
        <v>7.9506172839506171</v>
      </c>
      <c r="K115" s="57">
        <v>6.12</v>
      </c>
      <c r="L115" s="57">
        <v>7.86</v>
      </c>
      <c r="M115" s="57">
        <v>9.338000000000001</v>
      </c>
      <c r="N115" s="57">
        <v>6.07</v>
      </c>
      <c r="O115" s="57">
        <v>7.8</v>
      </c>
      <c r="P115" s="57">
        <v>9.2644000000000002</v>
      </c>
      <c r="Q115" s="58" t="str">
        <f t="shared" si="32"/>
        <v/>
      </c>
      <c r="R115" s="59" t="str">
        <f t="shared" si="33"/>
        <v/>
      </c>
      <c r="S115" s="58" t="str">
        <f t="shared" si="22"/>
        <v/>
      </c>
      <c r="T115" s="59" t="str">
        <f t="shared" si="23"/>
        <v/>
      </c>
      <c r="U115" s="58" t="str">
        <f t="shared" si="24"/>
        <v/>
      </c>
      <c r="V115" s="59" t="str">
        <f t="shared" si="25"/>
        <v/>
      </c>
      <c r="W115" s="58" t="str">
        <f t="shared" si="26"/>
        <v/>
      </c>
      <c r="X115" s="59" t="str">
        <f t="shared" si="27"/>
        <v/>
      </c>
      <c r="Y115" s="58">
        <f t="shared" si="28"/>
        <v>0.74748643761301992</v>
      </c>
      <c r="Z115" s="59">
        <f t="shared" si="20"/>
        <v>0.14043861586287734</v>
      </c>
      <c r="AA115" s="58">
        <f t="shared" si="29"/>
        <v>1.3413546076196674</v>
      </c>
      <c r="AB115" s="59">
        <f t="shared" si="30"/>
        <v>0.20768358163805484</v>
      </c>
      <c r="AC115" s="58">
        <f t="shared" si="31"/>
        <v>1.3137827160493831</v>
      </c>
      <c r="AD115" s="59">
        <f t="shared" si="36"/>
        <v>0.16524285714285719</v>
      </c>
    </row>
    <row r="116" spans="1:30" x14ac:dyDescent="0.25">
      <c r="A116" s="6" t="s">
        <v>51</v>
      </c>
      <c r="B116" s="6" t="s">
        <v>58</v>
      </c>
      <c r="C116" s="6" t="s">
        <v>8</v>
      </c>
      <c r="D116" s="6" t="s">
        <v>1</v>
      </c>
      <c r="E116" s="6">
        <v>28</v>
      </c>
      <c r="F116" s="6">
        <v>1.2</v>
      </c>
      <c r="G116" s="7" t="s">
        <v>106</v>
      </c>
      <c r="H116" s="7">
        <v>6.1538461538461542</v>
      </c>
      <c r="I116" s="7">
        <v>7.4848484848484844</v>
      </c>
      <c r="J116" s="7">
        <v>10.257575757575758</v>
      </c>
      <c r="K116" s="7">
        <v>6.12</v>
      </c>
      <c r="L116" s="7">
        <v>7.86</v>
      </c>
      <c r="M116" s="7">
        <v>12.18</v>
      </c>
      <c r="N116" s="7">
        <v>6.07</v>
      </c>
      <c r="O116" s="7">
        <v>7.8</v>
      </c>
      <c r="P116" s="7">
        <v>12.084</v>
      </c>
      <c r="Q116" s="54" t="str">
        <f t="shared" si="32"/>
        <v/>
      </c>
      <c r="R116" s="51" t="str">
        <f t="shared" si="33"/>
        <v/>
      </c>
      <c r="S116" s="54" t="str">
        <f t="shared" si="22"/>
        <v/>
      </c>
      <c r="T116" s="51" t="str">
        <f t="shared" si="23"/>
        <v/>
      </c>
      <c r="U116" s="54" t="str">
        <f t="shared" si="24"/>
        <v/>
      </c>
      <c r="V116" s="51" t="str">
        <f t="shared" si="25"/>
        <v/>
      </c>
      <c r="W116" s="54" t="str">
        <f t="shared" si="26"/>
        <v/>
      </c>
      <c r="X116" s="51" t="str">
        <f t="shared" si="27"/>
        <v/>
      </c>
      <c r="Y116" s="54">
        <f t="shared" si="28"/>
        <v>-8.3846153846153904E-2</v>
      </c>
      <c r="Z116" s="51">
        <f t="shared" si="20"/>
        <v>-1.3625000000000009E-2</v>
      </c>
      <c r="AA116" s="54">
        <f t="shared" si="29"/>
        <v>0.3151515151515154</v>
      </c>
      <c r="AB116" s="51">
        <f t="shared" si="30"/>
        <v>4.2105263157894771E-2</v>
      </c>
      <c r="AC116" s="54">
        <f t="shared" si="31"/>
        <v>1.8264242424242418</v>
      </c>
      <c r="AD116" s="51">
        <f t="shared" si="36"/>
        <v>0.17805612998522888</v>
      </c>
    </row>
    <row r="117" spans="1:30" x14ac:dyDescent="0.25">
      <c r="A117" s="6" t="s">
        <v>51</v>
      </c>
      <c r="B117" s="6" t="s">
        <v>58</v>
      </c>
      <c r="C117" s="6" t="s">
        <v>8</v>
      </c>
      <c r="D117" s="6" t="s">
        <v>2</v>
      </c>
      <c r="E117" s="6">
        <v>44</v>
      </c>
      <c r="F117" s="6">
        <v>1.1299999999999999</v>
      </c>
      <c r="G117" s="7">
        <v>10.5</v>
      </c>
      <c r="H117" s="7">
        <v>5.8837209302325579</v>
      </c>
      <c r="I117" s="7">
        <v>6.7634135060129505</v>
      </c>
      <c r="J117" s="7">
        <v>8.1489361702127656</v>
      </c>
      <c r="K117" s="7">
        <v>6.12</v>
      </c>
      <c r="L117" s="7">
        <v>7.86</v>
      </c>
      <c r="M117" s="7">
        <v>11.4695</v>
      </c>
      <c r="N117" s="7">
        <v>6.07</v>
      </c>
      <c r="O117" s="7">
        <v>7.8</v>
      </c>
      <c r="P117" s="7">
        <v>11.379099999999999</v>
      </c>
      <c r="Q117" s="54">
        <f t="shared" si="32"/>
        <v>3.7365864939870495</v>
      </c>
      <c r="R117" s="51">
        <f t="shared" si="33"/>
        <v>0.55247050777910767</v>
      </c>
      <c r="S117" s="54">
        <f t="shared" si="22"/>
        <v>4.43</v>
      </c>
      <c r="T117" s="51">
        <f t="shared" si="23"/>
        <v>0.72981878088962104</v>
      </c>
      <c r="U117" s="54">
        <f t="shared" si="24"/>
        <v>2.7</v>
      </c>
      <c r="V117" s="51">
        <f t="shared" si="25"/>
        <v>0.3461538461538462</v>
      </c>
      <c r="W117" s="54">
        <f t="shared" si="26"/>
        <v>-0.87909999999999933</v>
      </c>
      <c r="X117" s="51">
        <f t="shared" si="27"/>
        <v>-7.7255670483605848E-2</v>
      </c>
      <c r="Y117" s="54">
        <f t="shared" si="28"/>
        <v>0.18627906976744235</v>
      </c>
      <c r="Z117" s="51">
        <f t="shared" si="20"/>
        <v>3.1660079051383481E-2</v>
      </c>
      <c r="AA117" s="54">
        <f t="shared" si="29"/>
        <v>1.0365864939870493</v>
      </c>
      <c r="AB117" s="51">
        <f t="shared" si="30"/>
        <v>0.15326380577876564</v>
      </c>
      <c r="AC117" s="54">
        <f t="shared" si="31"/>
        <v>3.2301638297872337</v>
      </c>
      <c r="AD117" s="51">
        <f t="shared" si="36"/>
        <v>0.39639086161879894</v>
      </c>
    </row>
    <row r="118" spans="1:30" x14ac:dyDescent="0.25">
      <c r="A118" s="6" t="s">
        <v>51</v>
      </c>
      <c r="B118" s="6" t="s">
        <v>58</v>
      </c>
      <c r="C118" s="6" t="s">
        <v>8</v>
      </c>
      <c r="D118" s="6" t="s">
        <v>3</v>
      </c>
      <c r="E118" s="6">
        <v>65</v>
      </c>
      <c r="F118" s="6">
        <v>0.99</v>
      </c>
      <c r="G118" s="7">
        <v>8.5</v>
      </c>
      <c r="H118" s="7">
        <v>5.9004763877381938</v>
      </c>
      <c r="I118" s="7">
        <v>6.598507462686567</v>
      </c>
      <c r="J118" s="7">
        <v>7.6695402298850581</v>
      </c>
      <c r="K118" s="7">
        <v>6.12</v>
      </c>
      <c r="L118" s="7">
        <v>7.86</v>
      </c>
      <c r="M118" s="7">
        <v>10.048500000000001</v>
      </c>
      <c r="N118" s="7">
        <v>6.07</v>
      </c>
      <c r="O118" s="7">
        <v>7.8</v>
      </c>
      <c r="P118" s="7">
        <v>9.9693000000000005</v>
      </c>
      <c r="Q118" s="54">
        <f t="shared" si="32"/>
        <v>1.901492537313433</v>
      </c>
      <c r="R118" s="51">
        <f t="shared" si="33"/>
        <v>0.2881700972630627</v>
      </c>
      <c r="S118" s="54">
        <f t="shared" si="22"/>
        <v>2.4299999999999997</v>
      </c>
      <c r="T118" s="51">
        <f t="shared" si="23"/>
        <v>0.40032948929159795</v>
      </c>
      <c r="U118" s="54">
        <f t="shared" si="24"/>
        <v>0.70000000000000018</v>
      </c>
      <c r="V118" s="51">
        <f t="shared" si="25"/>
        <v>8.9743589743589772E-2</v>
      </c>
      <c r="W118" s="54">
        <f t="shared" si="26"/>
        <v>-1.4693000000000005</v>
      </c>
      <c r="X118" s="51">
        <f t="shared" si="27"/>
        <v>-0.14738246416498654</v>
      </c>
      <c r="Y118" s="54">
        <f t="shared" si="28"/>
        <v>0.16952361226180646</v>
      </c>
      <c r="Z118" s="51">
        <f t="shared" si="20"/>
        <v>2.8730495831505103E-2</v>
      </c>
      <c r="AA118" s="54">
        <f t="shared" si="29"/>
        <v>1.2014925373134329</v>
      </c>
      <c r="AB118" s="51">
        <f t="shared" si="30"/>
        <v>0.18208550101786927</v>
      </c>
      <c r="AC118" s="54">
        <f t="shared" si="31"/>
        <v>2.2997597701149424</v>
      </c>
      <c r="AD118" s="51">
        <f t="shared" si="36"/>
        <v>0.2998562757587111</v>
      </c>
    </row>
    <row r="119" spans="1:30" x14ac:dyDescent="0.25">
      <c r="A119" s="6" t="s">
        <v>51</v>
      </c>
      <c r="B119" s="6" t="s">
        <v>58</v>
      </c>
      <c r="C119" s="6" t="s">
        <v>8</v>
      </c>
      <c r="D119" s="6" t="s">
        <v>11</v>
      </c>
      <c r="E119" s="6">
        <v>88</v>
      </c>
      <c r="F119" s="6">
        <v>0.92</v>
      </c>
      <c r="G119" s="7" t="s">
        <v>106</v>
      </c>
      <c r="H119" s="7">
        <v>5.4137931034482758</v>
      </c>
      <c r="I119" s="7">
        <v>5.8235294117647056</v>
      </c>
      <c r="J119" s="7">
        <v>7.3011926192619265</v>
      </c>
      <c r="K119" s="7">
        <v>6.12</v>
      </c>
      <c r="L119" s="7">
        <v>7.86</v>
      </c>
      <c r="M119" s="7">
        <v>9.338000000000001</v>
      </c>
      <c r="N119" s="7">
        <v>6.07</v>
      </c>
      <c r="O119" s="7">
        <v>7.8</v>
      </c>
      <c r="P119" s="7">
        <v>9.2644000000000002</v>
      </c>
      <c r="Q119" s="54" t="str">
        <f t="shared" si="32"/>
        <v/>
      </c>
      <c r="R119" s="51" t="str">
        <f t="shared" si="33"/>
        <v/>
      </c>
      <c r="S119" s="54" t="str">
        <f t="shared" si="22"/>
        <v/>
      </c>
      <c r="T119" s="51" t="str">
        <f t="shared" si="23"/>
        <v/>
      </c>
      <c r="U119" s="54" t="str">
        <f t="shared" si="24"/>
        <v/>
      </c>
      <c r="V119" s="51" t="str">
        <f t="shared" si="25"/>
        <v/>
      </c>
      <c r="W119" s="54" t="str">
        <f t="shared" si="26"/>
        <v/>
      </c>
      <c r="X119" s="51" t="str">
        <f t="shared" si="27"/>
        <v/>
      </c>
      <c r="Y119" s="54">
        <f t="shared" si="28"/>
        <v>0.65620689655172448</v>
      </c>
      <c r="Z119" s="51">
        <f t="shared" si="20"/>
        <v>0.12121019108280261</v>
      </c>
      <c r="AA119" s="54">
        <f t="shared" si="29"/>
        <v>1.9764705882352942</v>
      </c>
      <c r="AB119" s="51">
        <f t="shared" si="30"/>
        <v>0.33939393939393941</v>
      </c>
      <c r="AC119" s="54">
        <f t="shared" si="31"/>
        <v>1.9632073807380737</v>
      </c>
      <c r="AD119" s="51">
        <f t="shared" si="36"/>
        <v>0.26888858890789452</v>
      </c>
    </row>
    <row r="120" spans="1:30" x14ac:dyDescent="0.25">
      <c r="AC120" s="55"/>
    </row>
    <row r="121" spans="1:30" x14ac:dyDescent="0.25">
      <c r="AC121" s="55"/>
    </row>
  </sheetData>
  <autoFilter ref="A11:AD11"/>
  <mergeCells count="21">
    <mergeCell ref="N9:P9"/>
    <mergeCell ref="B9:B10"/>
    <mergeCell ref="D9:D10"/>
    <mergeCell ref="G9:G10"/>
    <mergeCell ref="H9:J9"/>
    <mergeCell ref="A9:A10"/>
    <mergeCell ref="C9:C10"/>
    <mergeCell ref="E9:E10"/>
    <mergeCell ref="F9:F10"/>
    <mergeCell ref="K9:M9"/>
    <mergeCell ref="S10:T10"/>
    <mergeCell ref="AA10:AB10"/>
    <mergeCell ref="AC10:AD10"/>
    <mergeCell ref="S6:X8"/>
    <mergeCell ref="Y6:AD8"/>
    <mergeCell ref="Q9:R10"/>
    <mergeCell ref="U10:V10"/>
    <mergeCell ref="W10:X10"/>
    <mergeCell ref="S9:X9"/>
    <mergeCell ref="Y10:Z10"/>
    <mergeCell ref="Y9:AD9"/>
  </mergeCells>
  <conditionalFormatting sqref="W12:X119">
    <cfRule type="dataBar" priority="25">
      <dataBar>
        <cfvo type="min"/>
        <cfvo type="max"/>
        <color rgb="FF638EC6"/>
      </dataBar>
      <extLst>
        <ext xmlns:x14="http://schemas.microsoft.com/office/spreadsheetml/2009/9/main" uri="{B025F937-C7B1-47D3-B67F-A62EFF666E3E}">
          <x14:id>{23DC93FE-ADF8-442C-B15E-4A7124D599AB}</x14:id>
        </ext>
      </extLst>
    </cfRule>
  </conditionalFormatting>
  <conditionalFormatting sqref="U12:W119">
    <cfRule type="dataBar" priority="24">
      <dataBar>
        <cfvo type="min"/>
        <cfvo type="max"/>
        <color rgb="FF638EC6"/>
      </dataBar>
      <extLst>
        <ext xmlns:x14="http://schemas.microsoft.com/office/spreadsheetml/2009/9/main" uri="{B025F937-C7B1-47D3-B67F-A62EFF666E3E}">
          <x14:id>{D157DC49-0350-4AD1-8FD6-A2F4C574D86A}</x14:id>
        </ext>
      </extLst>
    </cfRule>
  </conditionalFormatting>
  <conditionalFormatting sqref="S12:U119">
    <cfRule type="dataBar" priority="23">
      <dataBar>
        <cfvo type="min"/>
        <cfvo type="max"/>
        <color rgb="FF638EC6"/>
      </dataBar>
      <extLst>
        <ext xmlns:x14="http://schemas.microsoft.com/office/spreadsheetml/2009/9/main" uri="{B025F937-C7B1-47D3-B67F-A62EFF666E3E}">
          <x14:id>{F0C7FFB4-4132-4595-9A53-BF143938DBBE}</x14:id>
        </ext>
      </extLst>
    </cfRule>
  </conditionalFormatting>
  <conditionalFormatting sqref="S12:X119">
    <cfRule type="dataBar" priority="22">
      <dataBar>
        <cfvo type="min"/>
        <cfvo type="max"/>
        <color rgb="FF638EC6"/>
      </dataBar>
      <extLst>
        <ext xmlns:x14="http://schemas.microsoft.com/office/spreadsheetml/2009/9/main" uri="{B025F937-C7B1-47D3-B67F-A62EFF666E3E}">
          <x14:id>{6BB30606-087E-48C8-ADC8-6F4E8D1B9F23}</x14:id>
        </ext>
      </extLst>
    </cfRule>
  </conditionalFormatting>
  <conditionalFormatting sqref="Y12:AD119">
    <cfRule type="dataBar" priority="21">
      <dataBar>
        <cfvo type="min"/>
        <cfvo type="max"/>
        <color rgb="FF638EC6"/>
      </dataBar>
      <extLst>
        <ext xmlns:x14="http://schemas.microsoft.com/office/spreadsheetml/2009/9/main" uri="{B025F937-C7B1-47D3-B67F-A62EFF666E3E}">
          <x14:id>{1780BB9F-9141-408B-817B-9FC04F00862F}</x14:id>
        </ext>
      </extLst>
    </cfRule>
  </conditionalFormatting>
  <conditionalFormatting sqref="Y12:AD119">
    <cfRule type="dataBar" priority="20">
      <dataBar>
        <cfvo type="min"/>
        <cfvo type="max"/>
        <color rgb="FF638EC6"/>
      </dataBar>
      <extLst>
        <ext xmlns:x14="http://schemas.microsoft.com/office/spreadsheetml/2009/9/main" uri="{B025F937-C7B1-47D3-B67F-A62EFF666E3E}">
          <x14:id>{A07FC6F0-F092-49B8-ADE3-DB9556C03164}</x14:id>
        </ext>
      </extLst>
    </cfRule>
  </conditionalFormatting>
  <conditionalFormatting sqref="Q12:R119">
    <cfRule type="dataBar" priority="19">
      <dataBar>
        <cfvo type="min"/>
        <cfvo type="max"/>
        <color rgb="FF638EC6"/>
      </dataBar>
      <extLst>
        <ext xmlns:x14="http://schemas.microsoft.com/office/spreadsheetml/2009/9/main" uri="{B025F937-C7B1-47D3-B67F-A62EFF666E3E}">
          <x14:id>{6377CD14-2ED5-4D0C-B21A-53D0189D8554}</x14:id>
        </ext>
      </extLst>
    </cfRule>
  </conditionalFormatting>
  <conditionalFormatting sqref="Q12:R119">
    <cfRule type="dataBar" priority="17">
      <dataBar>
        <cfvo type="min"/>
        <cfvo type="max"/>
        <color rgb="FF63C384"/>
      </dataBar>
      <extLst>
        <ext xmlns:x14="http://schemas.microsoft.com/office/spreadsheetml/2009/9/main" uri="{B025F937-C7B1-47D3-B67F-A62EFF666E3E}">
          <x14:id>{5C0ADBA7-8432-4D54-B5E6-59ABCCE6B24E}</x14:id>
        </ext>
      </extLst>
    </cfRule>
  </conditionalFormatting>
  <conditionalFormatting sqref="Y12:AD119">
    <cfRule type="dataBar" priority="15">
      <dataBar>
        <cfvo type="min"/>
        <cfvo type="max"/>
        <color rgb="FF63C384"/>
      </dataBar>
      <extLst>
        <ext xmlns:x14="http://schemas.microsoft.com/office/spreadsheetml/2009/9/main" uri="{B025F937-C7B1-47D3-B67F-A62EFF666E3E}">
          <x14:id>{8BFE039F-07E7-4C94-8911-8F6D0999C804}</x14:id>
        </ext>
      </extLst>
    </cfRule>
  </conditionalFormatting>
  <conditionalFormatting sqref="Q12:Q119">
    <cfRule type="dataBar" priority="14">
      <dataBar>
        <cfvo type="min"/>
        <cfvo type="max"/>
        <color rgb="FF63C384"/>
      </dataBar>
      <extLst>
        <ext xmlns:x14="http://schemas.microsoft.com/office/spreadsheetml/2009/9/main" uri="{B025F937-C7B1-47D3-B67F-A62EFF666E3E}">
          <x14:id>{9BB2DDC5-77A8-4B10-827E-525AAE6CC848}</x14:id>
        </ext>
      </extLst>
    </cfRule>
  </conditionalFormatting>
  <conditionalFormatting sqref="R12:R119">
    <cfRule type="dataBar" priority="13">
      <dataBar>
        <cfvo type="min"/>
        <cfvo type="max"/>
        <color rgb="FF63C384"/>
      </dataBar>
      <extLst>
        <ext xmlns:x14="http://schemas.microsoft.com/office/spreadsheetml/2009/9/main" uri="{B025F937-C7B1-47D3-B67F-A62EFF666E3E}">
          <x14:id>{543A2C84-4368-4953-B18E-0E61C44FDB5D}</x14:id>
        </ext>
      </extLst>
    </cfRule>
  </conditionalFormatting>
  <conditionalFormatting sqref="S12:S119">
    <cfRule type="dataBar" priority="12">
      <dataBar>
        <cfvo type="min"/>
        <cfvo type="max"/>
        <color rgb="FF638EC6"/>
      </dataBar>
      <extLst>
        <ext xmlns:x14="http://schemas.microsoft.com/office/spreadsheetml/2009/9/main" uri="{B025F937-C7B1-47D3-B67F-A62EFF666E3E}">
          <x14:id>{6CDFF2EB-C7F7-4C1E-A1A9-9A5BE340CC1B}</x14:id>
        </ext>
      </extLst>
    </cfRule>
  </conditionalFormatting>
  <conditionalFormatting sqref="T12:T119">
    <cfRule type="dataBar" priority="11">
      <dataBar>
        <cfvo type="min"/>
        <cfvo type="max"/>
        <color rgb="FF638EC6"/>
      </dataBar>
      <extLst>
        <ext xmlns:x14="http://schemas.microsoft.com/office/spreadsheetml/2009/9/main" uri="{B025F937-C7B1-47D3-B67F-A62EFF666E3E}">
          <x14:id>{D78BB1AD-96E6-48BD-9510-8860181DCA42}</x14:id>
        </ext>
      </extLst>
    </cfRule>
  </conditionalFormatting>
  <conditionalFormatting sqref="U12:U119">
    <cfRule type="dataBar" priority="10">
      <dataBar>
        <cfvo type="min"/>
        <cfvo type="max"/>
        <color rgb="FF638EC6"/>
      </dataBar>
      <extLst>
        <ext xmlns:x14="http://schemas.microsoft.com/office/spreadsheetml/2009/9/main" uri="{B025F937-C7B1-47D3-B67F-A62EFF666E3E}">
          <x14:id>{4D6B62A1-E7F4-47FD-9367-71A4CA30BDEF}</x14:id>
        </ext>
      </extLst>
    </cfRule>
  </conditionalFormatting>
  <conditionalFormatting sqref="V12:V119">
    <cfRule type="dataBar" priority="9">
      <dataBar>
        <cfvo type="min"/>
        <cfvo type="max"/>
        <color rgb="FF638EC6"/>
      </dataBar>
      <extLst>
        <ext xmlns:x14="http://schemas.microsoft.com/office/spreadsheetml/2009/9/main" uri="{B025F937-C7B1-47D3-B67F-A62EFF666E3E}">
          <x14:id>{03C2368A-BE23-48AB-859E-5AF9BDD43621}</x14:id>
        </ext>
      </extLst>
    </cfRule>
  </conditionalFormatting>
  <conditionalFormatting sqref="W12:W119">
    <cfRule type="dataBar" priority="8">
      <dataBar>
        <cfvo type="min"/>
        <cfvo type="max"/>
        <color rgb="FF638EC6"/>
      </dataBar>
      <extLst>
        <ext xmlns:x14="http://schemas.microsoft.com/office/spreadsheetml/2009/9/main" uri="{B025F937-C7B1-47D3-B67F-A62EFF666E3E}">
          <x14:id>{DB32DB8A-4F10-4672-B171-69D78EF01110}</x14:id>
        </ext>
      </extLst>
    </cfRule>
  </conditionalFormatting>
  <conditionalFormatting sqref="X12:X119">
    <cfRule type="dataBar" priority="7">
      <dataBar>
        <cfvo type="min"/>
        <cfvo type="max"/>
        <color rgb="FF638EC6"/>
      </dataBar>
      <extLst>
        <ext xmlns:x14="http://schemas.microsoft.com/office/spreadsheetml/2009/9/main" uri="{B025F937-C7B1-47D3-B67F-A62EFF666E3E}">
          <x14:id>{AA3FDA75-28D9-4E4E-AD81-3731471B0E3C}</x14:id>
        </ext>
      </extLst>
    </cfRule>
  </conditionalFormatting>
  <conditionalFormatting sqref="Y12:Y119">
    <cfRule type="dataBar" priority="6">
      <dataBar>
        <cfvo type="min"/>
        <cfvo type="max"/>
        <color rgb="FF63C384"/>
      </dataBar>
      <extLst>
        <ext xmlns:x14="http://schemas.microsoft.com/office/spreadsheetml/2009/9/main" uri="{B025F937-C7B1-47D3-B67F-A62EFF666E3E}">
          <x14:id>{73D926B7-2357-4E0C-A60F-84FCD44F88C0}</x14:id>
        </ext>
      </extLst>
    </cfRule>
  </conditionalFormatting>
  <conditionalFormatting sqref="Z12:Z119">
    <cfRule type="dataBar" priority="5">
      <dataBar>
        <cfvo type="min"/>
        <cfvo type="max"/>
        <color rgb="FF63C384"/>
      </dataBar>
      <extLst>
        <ext xmlns:x14="http://schemas.microsoft.com/office/spreadsheetml/2009/9/main" uri="{B025F937-C7B1-47D3-B67F-A62EFF666E3E}">
          <x14:id>{8935E538-50D6-4C44-B242-DD2243320972}</x14:id>
        </ext>
      </extLst>
    </cfRule>
  </conditionalFormatting>
  <conditionalFormatting sqref="AA12:AA119">
    <cfRule type="dataBar" priority="4">
      <dataBar>
        <cfvo type="min"/>
        <cfvo type="max"/>
        <color rgb="FF63C384"/>
      </dataBar>
      <extLst>
        <ext xmlns:x14="http://schemas.microsoft.com/office/spreadsheetml/2009/9/main" uri="{B025F937-C7B1-47D3-B67F-A62EFF666E3E}">
          <x14:id>{D4C28E45-94E4-4658-A404-DACF0A1ADDBA}</x14:id>
        </ext>
      </extLst>
    </cfRule>
  </conditionalFormatting>
  <conditionalFormatting sqref="AB12:AB119">
    <cfRule type="dataBar" priority="3">
      <dataBar>
        <cfvo type="min"/>
        <cfvo type="max"/>
        <color rgb="FF63C384"/>
      </dataBar>
      <extLst>
        <ext xmlns:x14="http://schemas.microsoft.com/office/spreadsheetml/2009/9/main" uri="{B025F937-C7B1-47D3-B67F-A62EFF666E3E}">
          <x14:id>{9A979046-4D89-4AB5-8C71-28201B2F815A}</x14:id>
        </ext>
      </extLst>
    </cfRule>
  </conditionalFormatting>
  <conditionalFormatting sqref="AC12:AC119">
    <cfRule type="dataBar" priority="2">
      <dataBar>
        <cfvo type="min"/>
        <cfvo type="max"/>
        <color rgb="FF63C384"/>
      </dataBar>
      <extLst>
        <ext xmlns:x14="http://schemas.microsoft.com/office/spreadsheetml/2009/9/main" uri="{B025F937-C7B1-47D3-B67F-A62EFF666E3E}">
          <x14:id>{83EF31E9-8526-401C-AA2A-E5BBA355AE28}</x14:id>
        </ext>
      </extLst>
    </cfRule>
  </conditionalFormatting>
  <conditionalFormatting sqref="AD12:AD119">
    <cfRule type="dataBar" priority="1">
      <dataBar>
        <cfvo type="min"/>
        <cfvo type="max"/>
        <color rgb="FF63C384"/>
      </dataBar>
      <extLst>
        <ext xmlns:x14="http://schemas.microsoft.com/office/spreadsheetml/2009/9/main" uri="{B025F937-C7B1-47D3-B67F-A62EFF666E3E}">
          <x14:id>{E90B1369-97BF-4C33-99E9-C4D5C3B9AAD0}</x14:id>
        </ext>
      </extLst>
    </cfRule>
  </conditionalFormatting>
  <pageMargins left="0.7" right="0.7" top="0.75" bottom="0.75" header="0.3" footer="0.3"/>
  <pageSetup paperSize="9" orientation="portrait" r:id="rId1"/>
  <drawing r:id="rId2"/>
  <extLst>
    <ext xmlns:x14="http://schemas.microsoft.com/office/spreadsheetml/2009/9/main" uri="{78C0D931-6437-407d-A8EE-F0AAD7539E65}">
      <x14:conditionalFormattings>
        <x14:conditionalFormatting xmlns:xm="http://schemas.microsoft.com/office/excel/2006/main">
          <x14:cfRule type="dataBar" id="{23DC93FE-ADF8-442C-B15E-4A7124D599AB}">
            <x14:dataBar minLength="0" maxLength="100" gradient="0">
              <x14:cfvo type="autoMin"/>
              <x14:cfvo type="autoMax"/>
              <x14:negativeFillColor rgb="FFFF0000"/>
              <x14:axisColor rgb="FF000000"/>
            </x14:dataBar>
          </x14:cfRule>
          <xm:sqref>W12:X119</xm:sqref>
        </x14:conditionalFormatting>
        <x14:conditionalFormatting xmlns:xm="http://schemas.microsoft.com/office/excel/2006/main">
          <x14:cfRule type="dataBar" id="{D157DC49-0350-4AD1-8FD6-A2F4C574D86A}">
            <x14:dataBar minLength="0" maxLength="100" gradient="0">
              <x14:cfvo type="autoMin"/>
              <x14:cfvo type="autoMax"/>
              <x14:negativeFillColor rgb="FFFF0000"/>
              <x14:axisColor rgb="FF000000"/>
            </x14:dataBar>
          </x14:cfRule>
          <xm:sqref>U12:W119</xm:sqref>
        </x14:conditionalFormatting>
        <x14:conditionalFormatting xmlns:xm="http://schemas.microsoft.com/office/excel/2006/main">
          <x14:cfRule type="dataBar" id="{F0C7FFB4-4132-4595-9A53-BF143938DBBE}">
            <x14:dataBar minLength="0" maxLength="100" gradient="0">
              <x14:cfvo type="autoMin"/>
              <x14:cfvo type="autoMax"/>
              <x14:negativeFillColor rgb="FFFF0000"/>
              <x14:axisColor rgb="FF000000"/>
            </x14:dataBar>
          </x14:cfRule>
          <xm:sqref>S12:U119</xm:sqref>
        </x14:conditionalFormatting>
        <x14:conditionalFormatting xmlns:xm="http://schemas.microsoft.com/office/excel/2006/main">
          <x14:cfRule type="dataBar" id="{6BB30606-087E-48C8-ADC8-6F4E8D1B9F23}">
            <x14:dataBar minLength="0" maxLength="100" gradient="0">
              <x14:cfvo type="autoMin"/>
              <x14:cfvo type="autoMax"/>
              <x14:negativeFillColor rgb="FFFF0000"/>
              <x14:axisColor rgb="FF000000"/>
            </x14:dataBar>
          </x14:cfRule>
          <xm:sqref>S12:X119</xm:sqref>
        </x14:conditionalFormatting>
        <x14:conditionalFormatting xmlns:xm="http://schemas.microsoft.com/office/excel/2006/main">
          <x14:cfRule type="dataBar" id="{1780BB9F-9141-408B-817B-9FC04F00862F}">
            <x14:dataBar minLength="0" maxLength="100" gradient="0">
              <x14:cfvo type="autoMin"/>
              <x14:cfvo type="autoMax"/>
              <x14:negativeFillColor rgb="FFFF0000"/>
              <x14:axisColor rgb="FF000000"/>
            </x14:dataBar>
          </x14:cfRule>
          <xm:sqref>Y12:AD119</xm:sqref>
        </x14:conditionalFormatting>
        <x14:conditionalFormatting xmlns:xm="http://schemas.microsoft.com/office/excel/2006/main">
          <x14:cfRule type="dataBar" id="{A07FC6F0-F092-49B8-ADE3-DB9556C03164}">
            <x14:dataBar minLength="0" maxLength="100" gradient="0">
              <x14:cfvo type="autoMin"/>
              <x14:cfvo type="autoMax"/>
              <x14:negativeFillColor rgb="FFFF0000"/>
              <x14:axisColor rgb="FF000000"/>
            </x14:dataBar>
          </x14:cfRule>
          <xm:sqref>Y12:AD119</xm:sqref>
        </x14:conditionalFormatting>
        <x14:conditionalFormatting xmlns:xm="http://schemas.microsoft.com/office/excel/2006/main">
          <x14:cfRule type="dataBar" id="{6377CD14-2ED5-4D0C-B21A-53D0189D8554}">
            <x14:dataBar minLength="0" maxLength="100" gradient="0">
              <x14:cfvo type="autoMin"/>
              <x14:cfvo type="autoMax"/>
              <x14:negativeFillColor rgb="FFFF0000"/>
              <x14:axisColor rgb="FF000000"/>
            </x14:dataBar>
          </x14:cfRule>
          <xm:sqref>Q12:R119</xm:sqref>
        </x14:conditionalFormatting>
        <x14:conditionalFormatting xmlns:xm="http://schemas.microsoft.com/office/excel/2006/main">
          <x14:cfRule type="dataBar" id="{5C0ADBA7-8432-4D54-B5E6-59ABCCE6B24E}">
            <x14:dataBar minLength="0" maxLength="100" gradient="0">
              <x14:cfvo type="autoMin"/>
              <x14:cfvo type="autoMax"/>
              <x14:negativeFillColor rgb="FFFF0000"/>
              <x14:axisColor rgb="FF000000"/>
            </x14:dataBar>
          </x14:cfRule>
          <xm:sqref>Q12:R119</xm:sqref>
        </x14:conditionalFormatting>
        <x14:conditionalFormatting xmlns:xm="http://schemas.microsoft.com/office/excel/2006/main">
          <x14:cfRule type="dataBar" id="{8BFE039F-07E7-4C94-8911-8F6D0999C804}">
            <x14:dataBar minLength="0" maxLength="100" gradient="0">
              <x14:cfvo type="autoMin"/>
              <x14:cfvo type="autoMax"/>
              <x14:negativeFillColor rgb="FFFF0000"/>
              <x14:axisColor rgb="FF000000"/>
            </x14:dataBar>
          </x14:cfRule>
          <xm:sqref>Y12:AD119</xm:sqref>
        </x14:conditionalFormatting>
        <x14:conditionalFormatting xmlns:xm="http://schemas.microsoft.com/office/excel/2006/main">
          <x14:cfRule type="dataBar" id="{9BB2DDC5-77A8-4B10-827E-525AAE6CC848}">
            <x14:dataBar minLength="0" maxLength="100" gradient="0">
              <x14:cfvo type="autoMin"/>
              <x14:cfvo type="autoMax"/>
              <x14:negativeFillColor rgb="FFFF0000"/>
              <x14:axisColor rgb="FF000000"/>
            </x14:dataBar>
          </x14:cfRule>
          <xm:sqref>Q12:Q119</xm:sqref>
        </x14:conditionalFormatting>
        <x14:conditionalFormatting xmlns:xm="http://schemas.microsoft.com/office/excel/2006/main">
          <x14:cfRule type="dataBar" id="{543A2C84-4368-4953-B18E-0E61C44FDB5D}">
            <x14:dataBar minLength="0" maxLength="100" gradient="0">
              <x14:cfvo type="autoMin"/>
              <x14:cfvo type="autoMax"/>
              <x14:negativeFillColor rgb="FFFF0000"/>
              <x14:axisColor rgb="FF000000"/>
            </x14:dataBar>
          </x14:cfRule>
          <xm:sqref>R12:R119</xm:sqref>
        </x14:conditionalFormatting>
        <x14:conditionalFormatting xmlns:xm="http://schemas.microsoft.com/office/excel/2006/main">
          <x14:cfRule type="dataBar" id="{6CDFF2EB-C7F7-4C1E-A1A9-9A5BE340CC1B}">
            <x14:dataBar minLength="0" maxLength="100" gradient="0">
              <x14:cfvo type="autoMin"/>
              <x14:cfvo type="autoMax"/>
              <x14:negativeFillColor rgb="FFFF0000"/>
              <x14:axisColor rgb="FF000000"/>
            </x14:dataBar>
          </x14:cfRule>
          <xm:sqref>S12:S119</xm:sqref>
        </x14:conditionalFormatting>
        <x14:conditionalFormatting xmlns:xm="http://schemas.microsoft.com/office/excel/2006/main">
          <x14:cfRule type="dataBar" id="{D78BB1AD-96E6-48BD-9510-8860181DCA42}">
            <x14:dataBar minLength="0" maxLength="100" gradient="0">
              <x14:cfvo type="autoMin"/>
              <x14:cfvo type="autoMax"/>
              <x14:negativeFillColor rgb="FFFF0000"/>
              <x14:axisColor rgb="FF000000"/>
            </x14:dataBar>
          </x14:cfRule>
          <xm:sqref>T12:T119</xm:sqref>
        </x14:conditionalFormatting>
        <x14:conditionalFormatting xmlns:xm="http://schemas.microsoft.com/office/excel/2006/main">
          <x14:cfRule type="dataBar" id="{4D6B62A1-E7F4-47FD-9367-71A4CA30BDEF}">
            <x14:dataBar minLength="0" maxLength="100" gradient="0">
              <x14:cfvo type="autoMin"/>
              <x14:cfvo type="autoMax"/>
              <x14:negativeFillColor rgb="FFFF0000"/>
              <x14:axisColor rgb="FF000000"/>
            </x14:dataBar>
          </x14:cfRule>
          <xm:sqref>U12:U119</xm:sqref>
        </x14:conditionalFormatting>
        <x14:conditionalFormatting xmlns:xm="http://schemas.microsoft.com/office/excel/2006/main">
          <x14:cfRule type="dataBar" id="{03C2368A-BE23-48AB-859E-5AF9BDD43621}">
            <x14:dataBar minLength="0" maxLength="100" gradient="0">
              <x14:cfvo type="autoMin"/>
              <x14:cfvo type="autoMax"/>
              <x14:negativeFillColor rgb="FFFF0000"/>
              <x14:axisColor rgb="FF000000"/>
            </x14:dataBar>
          </x14:cfRule>
          <xm:sqref>V12:V119</xm:sqref>
        </x14:conditionalFormatting>
        <x14:conditionalFormatting xmlns:xm="http://schemas.microsoft.com/office/excel/2006/main">
          <x14:cfRule type="dataBar" id="{DB32DB8A-4F10-4672-B171-69D78EF01110}">
            <x14:dataBar minLength="0" maxLength="100" gradient="0">
              <x14:cfvo type="autoMin"/>
              <x14:cfvo type="autoMax"/>
              <x14:negativeFillColor rgb="FFFF0000"/>
              <x14:axisColor rgb="FF000000"/>
            </x14:dataBar>
          </x14:cfRule>
          <xm:sqref>W12:W119</xm:sqref>
        </x14:conditionalFormatting>
        <x14:conditionalFormatting xmlns:xm="http://schemas.microsoft.com/office/excel/2006/main">
          <x14:cfRule type="dataBar" id="{AA3FDA75-28D9-4E4E-AD81-3731471B0E3C}">
            <x14:dataBar minLength="0" maxLength="100" gradient="0">
              <x14:cfvo type="autoMin"/>
              <x14:cfvo type="autoMax"/>
              <x14:negativeFillColor rgb="FFFF0000"/>
              <x14:axisColor rgb="FF000000"/>
            </x14:dataBar>
          </x14:cfRule>
          <xm:sqref>X12:X119</xm:sqref>
        </x14:conditionalFormatting>
        <x14:conditionalFormatting xmlns:xm="http://schemas.microsoft.com/office/excel/2006/main">
          <x14:cfRule type="dataBar" id="{73D926B7-2357-4E0C-A60F-84FCD44F88C0}">
            <x14:dataBar minLength="0" maxLength="100" gradient="0">
              <x14:cfvo type="autoMin"/>
              <x14:cfvo type="autoMax"/>
              <x14:negativeFillColor rgb="FFFF0000"/>
              <x14:axisColor rgb="FF000000"/>
            </x14:dataBar>
          </x14:cfRule>
          <xm:sqref>Y12:Y119</xm:sqref>
        </x14:conditionalFormatting>
        <x14:conditionalFormatting xmlns:xm="http://schemas.microsoft.com/office/excel/2006/main">
          <x14:cfRule type="dataBar" id="{8935E538-50D6-4C44-B242-DD2243320972}">
            <x14:dataBar minLength="0" maxLength="100" gradient="0">
              <x14:cfvo type="autoMin"/>
              <x14:cfvo type="autoMax"/>
              <x14:negativeFillColor rgb="FFFF0000"/>
              <x14:axisColor rgb="FF000000"/>
            </x14:dataBar>
          </x14:cfRule>
          <xm:sqref>Z12:Z119</xm:sqref>
        </x14:conditionalFormatting>
        <x14:conditionalFormatting xmlns:xm="http://schemas.microsoft.com/office/excel/2006/main">
          <x14:cfRule type="dataBar" id="{D4C28E45-94E4-4658-A404-DACF0A1ADDBA}">
            <x14:dataBar minLength="0" maxLength="100" gradient="0">
              <x14:cfvo type="autoMin"/>
              <x14:cfvo type="autoMax"/>
              <x14:negativeFillColor rgb="FFFF0000"/>
              <x14:axisColor rgb="FF000000"/>
            </x14:dataBar>
          </x14:cfRule>
          <xm:sqref>AA12:AA119</xm:sqref>
        </x14:conditionalFormatting>
        <x14:conditionalFormatting xmlns:xm="http://schemas.microsoft.com/office/excel/2006/main">
          <x14:cfRule type="dataBar" id="{9A979046-4D89-4AB5-8C71-28201B2F815A}">
            <x14:dataBar minLength="0" maxLength="100" gradient="0">
              <x14:cfvo type="autoMin"/>
              <x14:cfvo type="autoMax"/>
              <x14:negativeFillColor rgb="FFFF0000"/>
              <x14:axisColor rgb="FF000000"/>
            </x14:dataBar>
          </x14:cfRule>
          <xm:sqref>AB12:AB119</xm:sqref>
        </x14:conditionalFormatting>
        <x14:conditionalFormatting xmlns:xm="http://schemas.microsoft.com/office/excel/2006/main">
          <x14:cfRule type="dataBar" id="{83EF31E9-8526-401C-AA2A-E5BBA355AE28}">
            <x14:dataBar minLength="0" maxLength="100" gradient="0">
              <x14:cfvo type="autoMin"/>
              <x14:cfvo type="autoMax"/>
              <x14:negativeFillColor rgb="FFFF0000"/>
              <x14:axisColor rgb="FF000000"/>
            </x14:dataBar>
          </x14:cfRule>
          <xm:sqref>AC12:AC119</xm:sqref>
        </x14:conditionalFormatting>
        <x14:conditionalFormatting xmlns:xm="http://schemas.microsoft.com/office/excel/2006/main">
          <x14:cfRule type="dataBar" id="{E90B1369-97BF-4C33-99E9-C4D5C3B9AAD0}">
            <x14:dataBar minLength="0" maxLength="100" gradient="0">
              <x14:cfvo type="autoMin"/>
              <x14:cfvo type="autoMax"/>
              <x14:negativeFillColor rgb="FFFF0000"/>
              <x14:axisColor rgb="FF000000"/>
            </x14:dataBar>
          </x14:cfRule>
          <xm:sqref>AD12:AD119</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Présentation</vt:lpstr>
      <vt:lpstr>Comparatifs_Loyers</vt:lpstr>
      <vt:lpstr>Présentation!Zone_d_impression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mc.not</dc:creator>
  <cp:lastModifiedBy>Florent SERNOUX</cp:lastModifiedBy>
  <dcterms:created xsi:type="dcterms:W3CDTF">2019-10-02T14:09:24Z</dcterms:created>
  <dcterms:modified xsi:type="dcterms:W3CDTF">2019-11-21T16:56:40Z</dcterms:modified>
</cp:coreProperties>
</file>